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184" windowWidth="7534" windowHeight="4873" tabRatio="722" activeTab="12"/>
  </bookViews>
  <sheets>
    <sheet name="1月 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各月推案總表" sheetId="13" r:id="rId13"/>
  </sheets>
  <definedNames>
    <definedName name="_xlnm.Print_Area" localSheetId="9">'10月'!$A$1:$AC$34</definedName>
    <definedName name="_xlnm.Print_Area" localSheetId="10">'11月'!$A$1:$AC$29</definedName>
    <definedName name="_xlnm.Print_Area" localSheetId="11">'12月'!$A$1:$AC$29</definedName>
    <definedName name="_xlnm.Print_Area" localSheetId="0">'1月 '!$A$1:$AB$29</definedName>
    <definedName name="_xlnm.Print_Area" localSheetId="1">'2月'!$A$1:$AB$30</definedName>
    <definedName name="_xlnm.Print_Area" localSheetId="2">'3月'!$A$1:$AB$29</definedName>
    <definedName name="_xlnm.Print_Area" localSheetId="4">'5月'!$A$1:$AB$29</definedName>
    <definedName name="_xlnm.Print_Area" localSheetId="5">'6月'!$A$1:$AB$29</definedName>
    <definedName name="_xlnm.Print_Area" localSheetId="6">'7月'!$A$1:$AB$31</definedName>
    <definedName name="_xlnm.Print_Area" localSheetId="7">'8月'!$A$1:$AC$29</definedName>
    <definedName name="_xlnm.Print_Area" localSheetId="8">'9月'!$A$1:$AC$29</definedName>
    <definedName name="_xlnm.Print_Area" localSheetId="12">'各月推案總表'!$A$1:$V$24</definedName>
    <definedName name="_xlnm.Print_Titles" localSheetId="9">'10月'!$1:$5</definedName>
    <definedName name="_xlnm.Print_Titles" localSheetId="10">'11月'!$1:$5</definedName>
    <definedName name="_xlnm.Print_Titles" localSheetId="11">'12月'!$1:$5</definedName>
    <definedName name="_xlnm.Print_Titles" localSheetId="0">'1月 '!$1:$5</definedName>
    <definedName name="_xlnm.Print_Titles" localSheetId="1">'2月'!$1:$5</definedName>
    <definedName name="_xlnm.Print_Titles" localSheetId="2">'3月'!$1:$5</definedName>
    <definedName name="_xlnm.Print_Titles" localSheetId="3">'4月'!$1:$5</definedName>
    <definedName name="_xlnm.Print_Titles" localSheetId="4">'5月'!$1:$5</definedName>
    <definedName name="_xlnm.Print_Titles" localSheetId="5">'6月'!$1:$5</definedName>
    <definedName name="_xlnm.Print_Titles" localSheetId="6">'7月'!$1:$5</definedName>
    <definedName name="_xlnm.Print_Titles" localSheetId="7">'8月'!$1:$5</definedName>
    <definedName name="_xlnm.Print_Titles" localSheetId="8">'9月'!$1:$5</definedName>
  </definedNames>
  <calcPr fullCalcOnLoad="1"/>
</workbook>
</file>

<file path=xl/sharedStrings.xml><?xml version="1.0" encoding="utf-8"?>
<sst xmlns="http://schemas.openxmlformats.org/spreadsheetml/2006/main" count="1115" uniqueCount="433">
  <si>
    <t>住宅</t>
  </si>
  <si>
    <t>區　　　　　　　　　分</t>
  </si>
  <si>
    <t>大                                              樓</t>
  </si>
  <si>
    <t>透                                        天</t>
  </si>
  <si>
    <t>序號</t>
  </si>
  <si>
    <t>公 司 名 稱</t>
  </si>
  <si>
    <t>行政區</t>
  </si>
  <si>
    <t>總戶數</t>
  </si>
  <si>
    <t>店鋪</t>
  </si>
  <si>
    <t>辦公</t>
  </si>
  <si>
    <t>小計</t>
  </si>
  <si>
    <t>1R</t>
  </si>
  <si>
    <t>2R</t>
  </si>
  <si>
    <t>3R</t>
  </si>
  <si>
    <t>4R</t>
  </si>
  <si>
    <t>5R</t>
  </si>
  <si>
    <t>樓中樓</t>
  </si>
  <si>
    <t>個案數</t>
  </si>
  <si>
    <t>住宅戶房數</t>
  </si>
  <si>
    <t>一月</t>
  </si>
  <si>
    <t>四月</t>
  </si>
  <si>
    <t>五月</t>
  </si>
  <si>
    <t>七月</t>
  </si>
  <si>
    <t>八月</t>
  </si>
  <si>
    <t>十月</t>
  </si>
  <si>
    <t>十二月</t>
  </si>
  <si>
    <t>合 計</t>
  </si>
  <si>
    <t>6R</t>
  </si>
  <si>
    <t>二月份合計</t>
  </si>
  <si>
    <t>三月份合計</t>
  </si>
  <si>
    <t>四月份合計</t>
  </si>
  <si>
    <t>六月份合計</t>
  </si>
  <si>
    <t>七月份合計</t>
  </si>
  <si>
    <t>八月份合計</t>
  </si>
  <si>
    <t>九月份合計</t>
  </si>
  <si>
    <t>十月份合計</t>
  </si>
  <si>
    <t>十一月份合計</t>
  </si>
  <si>
    <t>十二月份合計</t>
  </si>
  <si>
    <t>備註</t>
  </si>
  <si>
    <t>路段</t>
  </si>
  <si>
    <t>使用 分區</t>
  </si>
  <si>
    <t>樓層數</t>
  </si>
  <si>
    <t>總戶數</t>
  </si>
  <si>
    <r>
      <t>總樓地板    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</si>
  <si>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   額(萬元)</t>
  </si>
  <si>
    <t>樓層數</t>
  </si>
  <si>
    <t>總戶數</t>
  </si>
  <si>
    <r>
      <t>地    坪  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</si>
  <si>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銷售面積(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</si>
  <si>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總樓地板</t>
    </r>
    <r>
      <rPr>
        <sz val="12"/>
        <rFont val="Times New Roman"/>
        <family val="1"/>
      </rPr>
      <t xml:space="preserve">   </t>
    </r>
    <r>
      <rPr>
        <sz val="12"/>
        <rFont val="華康中圓體"/>
        <family val="3"/>
      </rPr>
      <t>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</si>
  <si>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總銷售金額(萬元)</t>
  </si>
  <si>
    <t>店鋪</t>
  </si>
  <si>
    <t>辦公</t>
  </si>
  <si>
    <t>住宅戶房數</t>
  </si>
  <si>
    <t>小計</t>
  </si>
  <si>
    <t>店鋪</t>
  </si>
  <si>
    <t>住宅</t>
  </si>
  <si>
    <t>1R</t>
  </si>
  <si>
    <t>2R</t>
  </si>
  <si>
    <t>3R</t>
  </si>
  <si>
    <t>4R</t>
  </si>
  <si>
    <t>5R</t>
  </si>
  <si>
    <t>6R</t>
  </si>
  <si>
    <t>樓中樓</t>
  </si>
  <si>
    <t>一月份合計</t>
  </si>
  <si>
    <t>2月份推案合計</t>
  </si>
  <si>
    <t>高雄市不動產開發商業同業公會</t>
  </si>
  <si>
    <t>3月份推案合計</t>
  </si>
  <si>
    <t>4月份推案合計</t>
  </si>
  <si>
    <t>五月份合計</t>
  </si>
  <si>
    <t>5月份推案合計</t>
  </si>
  <si>
    <t>6月份推案合計</t>
  </si>
  <si>
    <t>7月份推案合計</t>
  </si>
  <si>
    <t>8月份推案合計</t>
  </si>
  <si>
    <t>9月份推案合計</t>
  </si>
  <si>
    <t>10月份推案合計</t>
  </si>
  <si>
    <t>11月份推案合計</t>
  </si>
  <si>
    <t>12月份推案合計</t>
  </si>
  <si>
    <r>
      <t>總樓地板
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</si>
  <si>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
額(萬元)</t>
  </si>
  <si>
    <t>總銷售金
額(萬元)</t>
  </si>
  <si>
    <t>使用
分區</t>
  </si>
  <si>
    <t>公 司
名 稱</t>
  </si>
  <si>
    <t>1月份推案合計</t>
  </si>
  <si>
    <t>7月份會員申報開工統計表-高雄縣</t>
  </si>
  <si>
    <t xml:space="preserve"> </t>
  </si>
  <si>
    <t>8月份會員申報開工統計表-大高雄</t>
  </si>
  <si>
    <t>12月份會員申報開工統計表-大高雄</t>
  </si>
  <si>
    <t>11月份會員申報開工統計表-大高雄</t>
  </si>
  <si>
    <t>10月份會員申報開工統計表-大高雄</t>
  </si>
  <si>
    <t>區 分</t>
  </si>
  <si>
    <t>大樓</t>
  </si>
  <si>
    <t>透天</t>
  </si>
  <si>
    <t>月 份</t>
  </si>
  <si>
    <t>個案數</t>
  </si>
  <si>
    <t>總戶數</t>
  </si>
  <si>
    <r>
      <t>總樓地板
面積(M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</si>
  <si>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r>
      <t>地坪(M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</si>
  <si>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r>
      <t>銷售面積(M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</si>
  <si>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r>
      <t>總樓地板面積(M</t>
    </r>
    <r>
      <rPr>
        <vertAlign val="superscript"/>
        <sz val="12"/>
        <rFont val="華康中圓體"/>
        <family val="3"/>
      </rPr>
      <t>2</t>
    </r>
    <r>
      <rPr>
        <sz val="12"/>
        <rFont val="華康中圓體"/>
        <family val="3"/>
      </rPr>
      <t>)</t>
    </r>
  </si>
  <si>
    <t>三月</t>
  </si>
  <si>
    <t>六月</t>
  </si>
  <si>
    <t>九月</t>
  </si>
  <si>
    <t>十一月</t>
  </si>
  <si>
    <r>
      <t>總樓地板
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</si>
  <si>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地坪
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</si>
  <si>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總銷售金額
(萬元)</t>
  </si>
  <si>
    <t>公司
名稱</t>
  </si>
  <si>
    <t>二月</t>
  </si>
  <si>
    <t>去(110)年</t>
  </si>
  <si>
    <t>110與111年同月推案增減率</t>
  </si>
  <si>
    <t>111年</t>
  </si>
  <si>
    <r>
      <t>110</t>
    </r>
    <r>
      <rPr>
        <sz val="11"/>
        <rFont val="華康粗明體(P)"/>
        <family val="1"/>
      </rPr>
      <t>與</t>
    </r>
    <r>
      <rPr>
        <sz val="11"/>
        <rFont val="Times New Roman"/>
        <family val="1"/>
      </rPr>
      <t>111</t>
    </r>
    <r>
      <rPr>
        <sz val="11"/>
        <rFont val="華康粗明體(P)"/>
        <family val="1"/>
      </rPr>
      <t>年同期推案增減率</t>
    </r>
  </si>
  <si>
    <t>興連城</t>
  </si>
  <si>
    <t>仁武</t>
  </si>
  <si>
    <t>霞海路</t>
  </si>
  <si>
    <t>住宅區</t>
  </si>
  <si>
    <t>15/2</t>
  </si>
  <si>
    <t>冠傑</t>
  </si>
  <si>
    <t>霞海東二街</t>
  </si>
  <si>
    <t>15/3</t>
  </si>
  <si>
    <t>藤悅</t>
  </si>
  <si>
    <t>大社</t>
  </si>
  <si>
    <t>大社路28巷</t>
  </si>
  <si>
    <t>住二</t>
  </si>
  <si>
    <t>5</t>
  </si>
  <si>
    <t>華廈</t>
  </si>
  <si>
    <t>隆大</t>
  </si>
  <si>
    <t>岡山</t>
  </si>
  <si>
    <t>鵬程路</t>
  </si>
  <si>
    <t>住三之一</t>
  </si>
  <si>
    <t>14/3</t>
  </si>
  <si>
    <t>京沐</t>
  </si>
  <si>
    <t>路竹</t>
  </si>
  <si>
    <t>平等街</t>
  </si>
  <si>
    <t>興麗盟</t>
  </si>
  <si>
    <t>燕巢</t>
  </si>
  <si>
    <t>瓊招路50巷</t>
  </si>
  <si>
    <t>3</t>
  </si>
  <si>
    <t>嘉韋</t>
  </si>
  <si>
    <t>安東街</t>
  </si>
  <si>
    <t>佶興</t>
  </si>
  <si>
    <t>中興路64巷</t>
  </si>
  <si>
    <t>嶸霖</t>
  </si>
  <si>
    <t>橋頭</t>
  </si>
  <si>
    <t>甲圍路</t>
  </si>
  <si>
    <t>鄉乙建</t>
  </si>
  <si>
    <t>峻承開發</t>
  </si>
  <si>
    <t>興樹路民生巷</t>
  </si>
  <si>
    <t>展昇</t>
  </si>
  <si>
    <t>鳳山</t>
  </si>
  <si>
    <t>三誠路60巷12弄</t>
  </si>
  <si>
    <t>南仁湖</t>
  </si>
  <si>
    <t>文教路</t>
  </si>
  <si>
    <t>光拓</t>
  </si>
  <si>
    <t>文清街</t>
  </si>
  <si>
    <t>商二之五</t>
  </si>
  <si>
    <t>7/1</t>
  </si>
  <si>
    <t>永堂</t>
  </si>
  <si>
    <t>大寮</t>
  </si>
  <si>
    <t>會興一街</t>
  </si>
  <si>
    <t>13/2</t>
  </si>
  <si>
    <t>浤圃
立騰</t>
  </si>
  <si>
    <t>永新二街</t>
  </si>
  <si>
    <t>住四</t>
  </si>
  <si>
    <t>15/4</t>
  </si>
  <si>
    <t>寬祺</t>
  </si>
  <si>
    <t>大同南街</t>
  </si>
  <si>
    <t>住三</t>
  </si>
  <si>
    <t>大吉路306巷</t>
  </si>
  <si>
    <t>4</t>
  </si>
  <si>
    <t>弘潤</t>
  </si>
  <si>
    <t>阿蓮</t>
  </si>
  <si>
    <t>中山路</t>
  </si>
  <si>
    <t>3~4</t>
  </si>
  <si>
    <t>滾水路</t>
  </si>
  <si>
    <t>14/2</t>
  </si>
  <si>
    <t>全應</t>
  </si>
  <si>
    <t>梓官</t>
  </si>
  <si>
    <t>大舍北路70巷</t>
  </si>
  <si>
    <t>浤圃</t>
  </si>
  <si>
    <t>鳳學路</t>
  </si>
  <si>
    <t>住二之三</t>
  </si>
  <si>
    <t>浩慶</t>
  </si>
  <si>
    <t>過勇路</t>
  </si>
  <si>
    <t>啟鑫</t>
  </si>
  <si>
    <t>竹圍東街</t>
  </si>
  <si>
    <t>興建出租</t>
  </si>
  <si>
    <t>附記</t>
  </si>
  <si>
    <t>高京</t>
  </si>
  <si>
    <t>南昌巷</t>
  </si>
  <si>
    <t>長尊</t>
  </si>
  <si>
    <t>名湖街</t>
  </si>
  <si>
    <t>澄清湖特住三</t>
  </si>
  <si>
    <t>德禎</t>
  </si>
  <si>
    <t>三民路62巷</t>
  </si>
  <si>
    <t>華廈、透天綜合案</t>
  </si>
  <si>
    <t>德盟</t>
  </si>
  <si>
    <t>仁愛路</t>
  </si>
  <si>
    <t>德冠</t>
  </si>
  <si>
    <t>為隨路</t>
  </si>
  <si>
    <t>乙建</t>
  </si>
  <si>
    <t>皇品院</t>
  </si>
  <si>
    <t>湖內巷</t>
  </si>
  <si>
    <t>敦柏</t>
  </si>
  <si>
    <t>公館路</t>
  </si>
  <si>
    <t>明璟</t>
  </si>
  <si>
    <t>北明街</t>
  </si>
  <si>
    <t>泰郡</t>
  </si>
  <si>
    <t>保安二街</t>
  </si>
  <si>
    <t>瀚光泰</t>
  </si>
  <si>
    <t>周廣街61巷</t>
  </si>
  <si>
    <t>高鑫</t>
  </si>
  <si>
    <t>林園</t>
  </si>
  <si>
    <t>和平路66巷</t>
  </si>
  <si>
    <t>新創意</t>
  </si>
  <si>
    <t>石化三路</t>
  </si>
  <si>
    <t>禾億</t>
  </si>
  <si>
    <t>鳥松</t>
  </si>
  <si>
    <t>美德一街</t>
  </si>
  <si>
    <t>日大</t>
  </si>
  <si>
    <t>京吉四街</t>
  </si>
  <si>
    <t>4、5</t>
  </si>
  <si>
    <t>鈺興</t>
  </si>
  <si>
    <t>北勢巷</t>
  </si>
  <si>
    <t>甲建</t>
  </si>
  <si>
    <t>7</t>
  </si>
  <si>
    <t>京晏</t>
  </si>
  <si>
    <t>德旺</t>
  </si>
  <si>
    <t>民權街146巷</t>
  </si>
  <si>
    <t>3、4</t>
  </si>
  <si>
    <t>民權街56巷</t>
  </si>
  <si>
    <t>友友開發</t>
  </si>
  <si>
    <t>鳳東七街</t>
  </si>
  <si>
    <t>華山街</t>
  </si>
  <si>
    <t>鑲揚</t>
  </si>
  <si>
    <t>鳳林路</t>
  </si>
  <si>
    <t>鼎昀</t>
  </si>
  <si>
    <t>和成路</t>
  </si>
  <si>
    <t>住四之一</t>
  </si>
  <si>
    <t>藏信/神揚</t>
  </si>
  <si>
    <t>勝愛街</t>
  </si>
  <si>
    <t>龍邑</t>
  </si>
  <si>
    <t>琅環一街</t>
  </si>
  <si>
    <t>永田街</t>
  </si>
  <si>
    <t>晶發</t>
  </si>
  <si>
    <t>九湖二街</t>
  </si>
  <si>
    <t>聚寶</t>
  </si>
  <si>
    <t>寬台</t>
  </si>
  <si>
    <t>嘉新東路22巷</t>
  </si>
  <si>
    <t>甲工</t>
  </si>
  <si>
    <t>廠房</t>
  </si>
  <si>
    <t>尚旺</t>
  </si>
  <si>
    <t>仁勇路</t>
  </si>
  <si>
    <t>瑞成</t>
  </si>
  <si>
    <t>平安街</t>
  </si>
  <si>
    <t>各月份會員申報開工統計總表（原高雄縣）</t>
  </si>
  <si>
    <t>6月份會員申報開工統計表（原高雄縣）</t>
  </si>
  <si>
    <t>5月份會員申報開工統計表（原高雄縣）</t>
  </si>
  <si>
    <t>4月份會員申報開工統計表（原高雄縣）</t>
  </si>
  <si>
    <t>3月份會員申報開工統計表（原高雄縣）</t>
  </si>
  <si>
    <t>2月份會員申報開工統計表（原高雄縣）</t>
  </si>
  <si>
    <t>1月份會員申報開工統計表（原高雄縣）</t>
  </si>
  <si>
    <t>民生路</t>
  </si>
  <si>
    <t>達麗</t>
  </si>
  <si>
    <t>中山北路</t>
  </si>
  <si>
    <t>商二</t>
  </si>
  <si>
    <t>24/4</t>
  </si>
  <si>
    <t>頂亨</t>
  </si>
  <si>
    <t>中北路238巷</t>
  </si>
  <si>
    <t>旺得富</t>
  </si>
  <si>
    <t>公厝北路</t>
  </si>
  <si>
    <t>6</t>
  </si>
  <si>
    <t>九夆</t>
  </si>
  <si>
    <t>新南一街</t>
  </si>
  <si>
    <t>住六</t>
  </si>
  <si>
    <t>誠甲</t>
  </si>
  <si>
    <t>南北路</t>
  </si>
  <si>
    <t>五福路252巷</t>
  </si>
  <si>
    <t>全鎰</t>
  </si>
  <si>
    <t>忠孝東路</t>
  </si>
  <si>
    <t>百立</t>
  </si>
  <si>
    <t>美勝五街</t>
  </si>
  <si>
    <t>一二三永新</t>
  </si>
  <si>
    <t>巷尾路</t>
  </si>
  <si>
    <t>忠肯</t>
  </si>
  <si>
    <t>夢祥巷</t>
  </si>
  <si>
    <t>自用</t>
  </si>
  <si>
    <t>附
記</t>
  </si>
  <si>
    <t>地段
地段</t>
  </si>
  <si>
    <t>福運開發</t>
  </si>
  <si>
    <t>八德西路</t>
  </si>
  <si>
    <t>草潭段1223-1~1223-9</t>
  </si>
  <si>
    <t>龍鉅</t>
  </si>
  <si>
    <t>九湖三街</t>
  </si>
  <si>
    <t>後港東段58地號</t>
  </si>
  <si>
    <t>旺德福</t>
  </si>
  <si>
    <t>前和路</t>
  </si>
  <si>
    <t>大仁段1017、1017-1~1017-24地號</t>
  </si>
  <si>
    <t>鹽埔路</t>
  </si>
  <si>
    <t>鹽埔段91-1、93地號</t>
  </si>
  <si>
    <t>白米路30巷</t>
  </si>
  <si>
    <t>鹽埔段86-4地號</t>
  </si>
  <si>
    <t>天磊</t>
  </si>
  <si>
    <t>灣裡路18巷</t>
  </si>
  <si>
    <t>灣裡段446、446-1~446-7地號</t>
  </si>
  <si>
    <t>中北路</t>
  </si>
  <si>
    <t>燕中段1115、1136-3、1138地號</t>
  </si>
  <si>
    <t>住商混合</t>
  </si>
  <si>
    <t>9/1</t>
  </si>
  <si>
    <t>甲樹路</t>
  </si>
  <si>
    <t>新莊段1300地號</t>
  </si>
  <si>
    <t>10/1</t>
  </si>
  <si>
    <t>展奇</t>
  </si>
  <si>
    <t>海洋一路</t>
  </si>
  <si>
    <t>新甲段1105、1105-17、1105-34地號</t>
  </si>
  <si>
    <t>漢景人文</t>
  </si>
  <si>
    <t>美濃</t>
  </si>
  <si>
    <t>永安路</t>
  </si>
  <si>
    <t>東門段912、912-1地號</t>
  </si>
  <si>
    <t>9月份會員申報開工統計表（原高雄縣）</t>
  </si>
  <si>
    <t>地段
地號</t>
  </si>
  <si>
    <r>
      <t>總樓地板
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</si>
  <si>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總樓地板</t>
    </r>
    <r>
      <rPr>
        <sz val="12"/>
        <rFont val="Times New Roman"/>
        <family val="1"/>
      </rPr>
      <t xml:space="preserve">
</t>
    </r>
    <r>
      <rPr>
        <sz val="12"/>
        <rFont val="華康中圓體"/>
        <family val="3"/>
      </rPr>
      <t>面積(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</si>
  <si>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鈦宇</t>
  </si>
  <si>
    <t>仁春街</t>
  </si>
  <si>
    <t>仁春段675、696、697、699地號</t>
  </si>
  <si>
    <t>禾笙</t>
  </si>
  <si>
    <t>澄合三街</t>
  </si>
  <si>
    <t>澄清段37-6、37-35~37-37地號</t>
  </si>
  <si>
    <t>立騰</t>
  </si>
  <si>
    <t>澄新九街78巷</t>
  </si>
  <si>
    <t>澄清段90-6地號</t>
  </si>
  <si>
    <t>天鼎茱</t>
  </si>
  <si>
    <t>安樂一街</t>
  </si>
  <si>
    <t>仁營段117-1地號</t>
  </si>
  <si>
    <t>廣積</t>
  </si>
  <si>
    <t>中正路</t>
  </si>
  <si>
    <t>保安段998、998-1、1004、1004-1、1005地號</t>
  </si>
  <si>
    <t>下庄路</t>
  </si>
  <si>
    <t>海城段183-1、183-7地號</t>
  </si>
  <si>
    <t>大遼一路</t>
  </si>
  <si>
    <t>海城段193、194、194-1~194-4、202地號</t>
  </si>
  <si>
    <t>金正發</t>
  </si>
  <si>
    <t>南昌街102巷</t>
  </si>
  <si>
    <t>七老爺段
(詳註1)</t>
  </si>
  <si>
    <t>峻葳</t>
  </si>
  <si>
    <t>保生街</t>
  </si>
  <si>
    <t>保生段177地號</t>
  </si>
  <si>
    <t>福懋</t>
  </si>
  <si>
    <t>八德路</t>
  </si>
  <si>
    <t>中庄北段934地號</t>
  </si>
  <si>
    <t>漢典</t>
  </si>
  <si>
    <t>大昌路</t>
  </si>
  <si>
    <t>林內段228、228-6地號</t>
  </si>
  <si>
    <t>鄰商</t>
  </si>
  <si>
    <t>瀚光泰</t>
  </si>
  <si>
    <t>註1：七老爺段一甲小段1418-42、1418-73~1418-75地號</t>
  </si>
  <si>
    <t>地段
地號</t>
  </si>
  <si>
    <r>
      <t>銷售面積
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</si>
  <si>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r>
      <t>地    坪
(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華康中圓體"/>
        <family val="3"/>
      </rPr>
      <t>)</t>
    </r>
  </si>
  <si>
    <t>永信</t>
  </si>
  <si>
    <t>中山東路192巷</t>
  </si>
  <si>
    <t>鳳翔段238、238-1~238-3地號</t>
  </si>
  <si>
    <t>翁園段1125、1125-8、1125-9地號</t>
  </si>
  <si>
    <t>翁園段1140地號</t>
  </si>
  <si>
    <t>翁園段
(詳註1)</t>
  </si>
  <si>
    <t>翁園段1121-3、1122-2、1118地號</t>
  </si>
  <si>
    <t>翁園段1114、1138地號</t>
  </si>
  <si>
    <t>山緯</t>
  </si>
  <si>
    <t>濃三街</t>
  </si>
  <si>
    <t>崴森</t>
  </si>
  <si>
    <t>王公路</t>
  </si>
  <si>
    <t>廣應段720-1~720-5地號</t>
  </si>
  <si>
    <t>旺曜</t>
  </si>
  <si>
    <t>大樹</t>
  </si>
  <si>
    <t>中興北路138巷</t>
  </si>
  <si>
    <t>埔尾段4、4-1~4-18地號</t>
  </si>
  <si>
    <t>3~5</t>
  </si>
  <si>
    <t>註1:翁園段1122、1122-5、1122-6、1122-8地號</t>
  </si>
  <si>
    <t>註2:濃公段4地號、赤崁段潮州寮小段4597-6地號</t>
  </si>
  <si>
    <t>濃公段、赤崁段
(詳註2)</t>
  </si>
  <si>
    <t>樹藤</t>
  </si>
  <si>
    <t>京吉五路</t>
  </si>
  <si>
    <t>澄德段149、150、153地號</t>
  </si>
  <si>
    <t>社商</t>
  </si>
  <si>
    <t>鑫龍騰</t>
  </si>
  <si>
    <t>介壽路</t>
  </si>
  <si>
    <t>信義段30地號</t>
  </si>
  <si>
    <t>23/3</t>
  </si>
  <si>
    <t>毓寶</t>
  </si>
  <si>
    <t>民主街</t>
  </si>
  <si>
    <t>建樹段790地號</t>
  </si>
  <si>
    <t>中崙路112巷</t>
  </si>
  <si>
    <t>梓信段
(詳註1)</t>
  </si>
  <si>
    <t>歐揚</t>
  </si>
  <si>
    <t>過埤段292、294、297地號</t>
  </si>
  <si>
    <t>三玉居</t>
  </si>
  <si>
    <t>旗山</t>
  </si>
  <si>
    <t>延平二路</t>
  </si>
  <si>
    <t>東平段
(詳註2)</t>
  </si>
  <si>
    <t>一般農甲</t>
  </si>
  <si>
    <t>(自111年1月1日至111年12月31日止)</t>
  </si>
  <si>
    <r>
      <rPr>
        <sz val="10"/>
        <rFont val="新細明體"/>
        <family val="1"/>
      </rPr>
      <t>去</t>
    </r>
    <r>
      <rPr>
        <sz val="10"/>
        <rFont val="Times New Roman"/>
        <family val="1"/>
      </rPr>
      <t>(110)</t>
    </r>
    <r>
      <rPr>
        <sz val="10"/>
        <rFont val="新細明體"/>
        <family val="1"/>
      </rPr>
      <t xml:space="preserve">年
</t>
    </r>
    <r>
      <rPr>
        <sz val="10"/>
        <rFont val="Times New Roman"/>
        <family val="1"/>
      </rPr>
      <t>1-12</t>
    </r>
    <r>
      <rPr>
        <sz val="10"/>
        <rFont val="新細明體"/>
        <family val="1"/>
      </rPr>
      <t>月份推案合計</t>
    </r>
  </si>
  <si>
    <t>威麟</t>
  </si>
  <si>
    <t>華南路</t>
  </si>
  <si>
    <t>竹園段919地號</t>
  </si>
  <si>
    <t>竹園段923、925-2地號</t>
  </si>
  <si>
    <t>竑瑋</t>
  </si>
  <si>
    <t>三民路180-2巷</t>
  </si>
  <si>
    <t>翠屏段
(詳註1)</t>
  </si>
  <si>
    <t>山鉅</t>
  </si>
  <si>
    <t>北仁街</t>
  </si>
  <si>
    <t>華鳳段
(詳註2)</t>
  </si>
  <si>
    <t>住二之二</t>
  </si>
  <si>
    <t>華鳳段126地號</t>
  </si>
  <si>
    <t>同勝</t>
  </si>
  <si>
    <t>鳳翔街</t>
  </si>
  <si>
    <t>鳳翔段
(詳註3)</t>
  </si>
  <si>
    <t>住三之三</t>
  </si>
  <si>
    <t>勝利街</t>
  </si>
  <si>
    <t>中庄北段1119~1119-22地號</t>
  </si>
  <si>
    <t>尚雍</t>
  </si>
  <si>
    <t>崇偉路</t>
  </si>
  <si>
    <t>仁德段
(詳註4)</t>
  </si>
  <si>
    <t>震營</t>
  </si>
  <si>
    <t>大竹路</t>
  </si>
  <si>
    <t>大竹段213-2、217地號</t>
  </si>
  <si>
    <t>住一</t>
  </si>
  <si>
    <t>註1：翠屏段1279、1279-1~1279-7、1286、1286-5地號</t>
  </si>
  <si>
    <t>註2：華鳳段130、131、132.1地號</t>
  </si>
  <si>
    <t>註3：鳳翔段260、260-2~260-5地號</t>
  </si>
  <si>
    <t>註4：仁德段145、145-4~145-7地號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</si>
</sst>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_);[Red]\(#,##0\)"/>
    <numFmt numFmtId="179" formatCode="#,##0.00_);[Red]\(#,##0.00\)"/>
    <numFmt numFmtId="180" formatCode="0.00_ "/>
    <numFmt numFmtId="181" formatCode="0.00_);[Red]\(0.00\)"/>
    <numFmt numFmtId="182" formatCode="0_);[Red]\(0\)"/>
    <numFmt numFmtId="183" formatCode="#,##0.0_);[Red]\(#,##0.0\)"/>
    <numFmt numFmtId="184" formatCode="_-* #,##0.0_-;\-* #,##0.0_-;_-* &quot;-&quot;??_-;_-@_-"/>
    <numFmt numFmtId="185" formatCode="_-* #,##0_-;\-* #,##0_-;_-* &quot;-&quot;??_-;_-@_-"/>
    <numFmt numFmtId="186" formatCode="m&quot;月&quot;d&quot;日&quot;"/>
    <numFmt numFmtId="187" formatCode="0.000_ "/>
    <numFmt numFmtId="188" formatCode="0.0_ "/>
    <numFmt numFmtId="189" formatCode="#,##0.0_ "/>
    <numFmt numFmtId="190" formatCode="#,##0.000_ "/>
    <numFmt numFmtId="191" formatCode="0.0_);[Red]\(0.0\)"/>
    <numFmt numFmtId="192" formatCode="#,##0.000_);[Red]\(#,##0.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000_);[Red]\(#,##0.0000\)"/>
    <numFmt numFmtId="197" formatCode="000"/>
    <numFmt numFmtId="198" formatCode="0_ "/>
    <numFmt numFmtId="199" formatCode="_-* #,##0.000_-;\-* #,##0.000_-;_-* &quot;-&quot;??_-;_-@_-"/>
    <numFmt numFmtId="200" formatCode="0.0%"/>
    <numFmt numFmtId="201" formatCode="#,##0.00000_);[Red]\(#,##0.00000\)"/>
    <numFmt numFmtId="202" formatCode="#,##0.000000_);[Red]\(#,##0.000000\)"/>
    <numFmt numFmtId="203" formatCode="_-* #,##0.0000_-;\-* #,##0.0000_-;_-* &quot;-&quot;??_-;_-@_-"/>
    <numFmt numFmtId="204" formatCode="[$€-2]\ #,##0.00_);[Red]\([$€-2]\ #,##0.00\)"/>
    <numFmt numFmtId="205" formatCode="#,##0.0000000_);[Red]\(#,##0.0000000\)"/>
    <numFmt numFmtId="206" formatCode="[$-404]AM/PM\ hh:mm:ss"/>
    <numFmt numFmtId="207" formatCode="0.000"/>
    <numFmt numFmtId="208" formatCode="0.0000"/>
    <numFmt numFmtId="209" formatCode="0.0"/>
  </numFmts>
  <fonts count="90">
    <font>
      <sz val="12"/>
      <name val="新細明體"/>
      <family val="1"/>
    </font>
    <font>
      <sz val="9"/>
      <name val="新細明體"/>
      <family val="1"/>
    </font>
    <font>
      <sz val="24"/>
      <name val="華康正顏楷體W5"/>
      <family val="4"/>
    </font>
    <font>
      <sz val="24"/>
      <name val="標楷體"/>
      <family val="4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華康中圓體"/>
      <family val="3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華康中圓體"/>
      <family val="3"/>
    </font>
    <font>
      <sz val="11"/>
      <name val="Times New Roman"/>
      <family val="1"/>
    </font>
    <font>
      <sz val="13"/>
      <name val="華康中圓體"/>
      <family val="3"/>
    </font>
    <font>
      <sz val="10"/>
      <name val="Times New Roman"/>
      <family val="1"/>
    </font>
    <font>
      <sz val="14"/>
      <name val="標楷體"/>
      <family val="4"/>
    </font>
    <font>
      <sz val="12"/>
      <name val="華康粗明體(P)"/>
      <family val="1"/>
    </font>
    <font>
      <sz val="14"/>
      <name val="華康中圓體"/>
      <family val="3"/>
    </font>
    <font>
      <b/>
      <sz val="11"/>
      <name val="Times New Roman"/>
      <family val="1"/>
    </font>
    <font>
      <sz val="26"/>
      <name val="華康正顏楷體W5"/>
      <family val="4"/>
    </font>
    <font>
      <sz val="26"/>
      <name val="標楷體"/>
      <family val="4"/>
    </font>
    <font>
      <b/>
      <sz val="12"/>
      <name val="細明體"/>
      <family val="3"/>
    </font>
    <font>
      <sz val="11"/>
      <name val="華康粗明體(P)"/>
      <family val="1"/>
    </font>
    <font>
      <sz val="10"/>
      <name val="華康粗明體(P)"/>
      <family val="1"/>
    </font>
    <font>
      <sz val="11"/>
      <name val="華康中圓體"/>
      <family val="3"/>
    </font>
    <font>
      <sz val="10"/>
      <name val="華康中圓體"/>
      <family val="3"/>
    </font>
    <font>
      <b/>
      <sz val="11"/>
      <name val="細明體"/>
      <family val="3"/>
    </font>
    <font>
      <sz val="8"/>
      <name val="華康中圓體"/>
      <family val="3"/>
    </font>
    <font>
      <b/>
      <sz val="10"/>
      <name val="細明體"/>
      <family val="3"/>
    </font>
    <font>
      <vertAlign val="superscript"/>
      <sz val="12"/>
      <name val="華康中圓體"/>
      <family val="3"/>
    </font>
    <font>
      <b/>
      <sz val="8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sz val="14"/>
      <name val="Times New Roman"/>
      <family val="1"/>
    </font>
    <font>
      <sz val="6.5"/>
      <name val="華康中圓體"/>
      <family val="3"/>
    </font>
    <font>
      <sz val="7"/>
      <name val="華康中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3"/>
      <color indexed="30"/>
      <name val="華康中圓體"/>
      <family val="3"/>
    </font>
    <font>
      <sz val="6.5"/>
      <color indexed="30"/>
      <name val="華康中圓體"/>
      <family val="3"/>
    </font>
    <font>
      <sz val="11"/>
      <color indexed="30"/>
      <name val="華康中圓體"/>
      <family val="3"/>
    </font>
    <font>
      <b/>
      <sz val="10"/>
      <color indexed="30"/>
      <name val="Times New Roman"/>
      <family val="1"/>
    </font>
    <font>
      <sz val="10"/>
      <color indexed="30"/>
      <name val="華康中圓體"/>
      <family val="3"/>
    </font>
    <font>
      <b/>
      <sz val="8"/>
      <color indexed="30"/>
      <name val="Times New Roman"/>
      <family val="1"/>
    </font>
    <font>
      <sz val="14"/>
      <color indexed="30"/>
      <name val="華康中圓體"/>
      <family val="3"/>
    </font>
    <font>
      <sz val="12"/>
      <color indexed="30"/>
      <name val="華康中圓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3"/>
      <color rgb="FF0070C0"/>
      <name val="華康中圓體"/>
      <family val="3"/>
    </font>
    <font>
      <sz val="6.5"/>
      <color rgb="FF0070C0"/>
      <name val="華康中圓體"/>
      <family val="3"/>
    </font>
    <font>
      <sz val="11"/>
      <color rgb="FF0070C0"/>
      <name val="華康中圓體"/>
      <family val="3"/>
    </font>
    <font>
      <b/>
      <sz val="10"/>
      <color rgb="FF0070C0"/>
      <name val="Times New Roman"/>
      <family val="1"/>
    </font>
    <font>
      <sz val="10"/>
      <color rgb="FF0070C0"/>
      <name val="華康中圓體"/>
      <family val="3"/>
    </font>
    <font>
      <b/>
      <sz val="8"/>
      <color rgb="FF0070C0"/>
      <name val="Times New Roman"/>
      <family val="1"/>
    </font>
    <font>
      <sz val="14"/>
      <color rgb="FF0070C0"/>
      <name val="華康中圓體"/>
      <family val="3"/>
    </font>
    <font>
      <sz val="12"/>
      <color rgb="FF0070C0"/>
      <name val="華康中圓體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medium"/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double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double"/>
      <top style="thin"/>
      <bottom style="hair"/>
    </border>
    <border>
      <left style="thin"/>
      <right style="double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4" fillId="0" borderId="0">
      <alignment vertical="center"/>
      <protection/>
    </xf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0" borderId="1" applyNumberFormat="0" applyFill="0" applyAlignment="0" applyProtection="0"/>
    <xf numFmtId="0" fontId="66" fillId="21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2" applyNumberFormat="0" applyAlignment="0" applyProtection="0"/>
    <xf numFmtId="0" fontId="75" fillId="22" borderId="8" applyNumberFormat="0" applyAlignment="0" applyProtection="0"/>
    <xf numFmtId="0" fontId="76" fillId="31" borderId="9" applyNumberFormat="0" applyAlignment="0" applyProtection="0"/>
    <xf numFmtId="0" fontId="77" fillId="32" borderId="0" applyNumberFormat="0" applyBorder="0" applyAlignment="0" applyProtection="0"/>
    <xf numFmtId="0" fontId="78" fillId="0" borderId="0" applyNumberFormat="0" applyFill="0" applyBorder="0" applyAlignment="0" applyProtection="0"/>
  </cellStyleXfs>
  <cellXfs count="415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185" fontId="4" fillId="0" borderId="11" xfId="34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0" fontId="4" fillId="0" borderId="13" xfId="43" applyNumberFormat="1" applyFont="1" applyBorder="1" applyAlignment="1">
      <alignment horizontal="left" vertical="center"/>
    </xf>
    <xf numFmtId="10" fontId="4" fillId="0" borderId="14" xfId="43" applyNumberFormat="1" applyFont="1" applyBorder="1" applyAlignment="1">
      <alignment horizontal="left" vertical="center"/>
    </xf>
    <xf numFmtId="10" fontId="4" fillId="0" borderId="15" xfId="43" applyNumberFormat="1" applyFont="1" applyBorder="1" applyAlignment="1">
      <alignment horizontal="left" vertical="center"/>
    </xf>
    <xf numFmtId="10" fontId="4" fillId="0" borderId="16" xfId="43" applyNumberFormat="1" applyFont="1" applyBorder="1" applyAlignment="1">
      <alignment vertical="center"/>
    </xf>
    <xf numFmtId="10" fontId="4" fillId="0" borderId="13" xfId="43" applyNumberFormat="1" applyFont="1" applyBorder="1" applyAlignment="1">
      <alignment horizontal="center" vertical="center"/>
    </xf>
    <xf numFmtId="10" fontId="4" fillId="0" borderId="17" xfId="43" applyNumberFormat="1" applyFont="1" applyBorder="1" applyAlignment="1">
      <alignment horizontal="right" vertical="center"/>
    </xf>
    <xf numFmtId="0" fontId="11" fillId="33" borderId="18" xfId="0" applyFont="1" applyFill="1" applyBorder="1" applyAlignment="1" applyProtection="1">
      <alignment horizontal="center" vertical="center" wrapText="1"/>
      <protection locked="0"/>
    </xf>
    <xf numFmtId="0" fontId="22" fillId="33" borderId="19" xfId="0" applyFont="1" applyFill="1" applyBorder="1" applyAlignment="1" applyProtection="1">
      <alignment horizontal="center" vertical="center" wrapText="1"/>
      <protection locked="0"/>
    </xf>
    <xf numFmtId="0" fontId="79" fillId="33" borderId="0" xfId="0" applyFont="1" applyFill="1" applyBorder="1" applyAlignment="1">
      <alignment vertical="center"/>
    </xf>
    <xf numFmtId="179" fontId="8" fillId="0" borderId="0" xfId="35" applyNumberFormat="1" applyFont="1" applyFill="1" applyAlignment="1">
      <alignment horizontal="left" vertical="center"/>
    </xf>
    <xf numFmtId="179" fontId="11" fillId="0" borderId="0" xfId="35" applyNumberFormat="1" applyFont="1" applyFill="1" applyAlignment="1">
      <alignment horizontal="left" vertical="center"/>
    </xf>
    <xf numFmtId="0" fontId="0" fillId="0" borderId="0" xfId="33" applyFont="1" applyFill="1">
      <alignment vertical="center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center"/>
      <protection/>
    </xf>
    <xf numFmtId="0" fontId="10" fillId="0" borderId="10" xfId="33" applyFont="1" applyFill="1" applyBorder="1">
      <alignment vertical="center"/>
      <protection/>
    </xf>
    <xf numFmtId="179" fontId="8" fillId="0" borderId="0" xfId="35" applyNumberFormat="1" applyFont="1" applyFill="1" applyBorder="1" applyAlignment="1">
      <alignment horizontal="left" vertical="center"/>
    </xf>
    <xf numFmtId="179" fontId="11" fillId="0" borderId="0" xfId="35" applyNumberFormat="1" applyFont="1" applyFill="1" applyBorder="1" applyAlignment="1">
      <alignment horizontal="left" vertical="center"/>
    </xf>
    <xf numFmtId="0" fontId="0" fillId="0" borderId="0" xfId="33" applyFont="1" applyFill="1" applyBorder="1">
      <alignment vertical="center"/>
      <protection/>
    </xf>
    <xf numFmtId="0" fontId="4" fillId="0" borderId="20" xfId="33" applyFont="1" applyFill="1" applyBorder="1" applyAlignment="1">
      <alignment horizontal="center" vertical="center"/>
      <protection/>
    </xf>
    <xf numFmtId="0" fontId="12" fillId="0" borderId="10" xfId="33" applyFont="1" applyFill="1" applyBorder="1" applyAlignment="1">
      <alignment horizontal="center" vertical="center" wrapText="1"/>
      <protection/>
    </xf>
    <xf numFmtId="0" fontId="12" fillId="0" borderId="10" xfId="33" applyFont="1" applyFill="1" applyBorder="1" applyAlignment="1">
      <alignment horizontal="center" vertical="center"/>
      <protection/>
    </xf>
    <xf numFmtId="49" fontId="4" fillId="0" borderId="10" xfId="33" applyNumberFormat="1" applyFont="1" applyFill="1" applyBorder="1" applyAlignment="1">
      <alignment horizontal="center" vertical="center"/>
      <protection/>
    </xf>
    <xf numFmtId="0" fontId="4" fillId="0" borderId="10" xfId="33" applyFont="1" applyFill="1" applyBorder="1" applyAlignment="1">
      <alignment horizontal="center" vertical="center"/>
      <protection/>
    </xf>
    <xf numFmtId="182" fontId="4" fillId="0" borderId="10" xfId="33" applyNumberFormat="1" applyFont="1" applyFill="1" applyBorder="1" applyAlignment="1">
      <alignment horizontal="center" vertical="center"/>
      <protection/>
    </xf>
    <xf numFmtId="179" fontId="4" fillId="0" borderId="10" xfId="33" applyNumberFormat="1" applyFont="1" applyFill="1" applyBorder="1" applyAlignment="1">
      <alignment horizontal="right" vertical="center"/>
      <protection/>
    </xf>
    <xf numFmtId="178" fontId="4" fillId="0" borderId="21" xfId="33" applyNumberFormat="1" applyFont="1" applyFill="1" applyBorder="1" applyAlignment="1">
      <alignment horizontal="right" vertical="center"/>
      <protection/>
    </xf>
    <xf numFmtId="0" fontId="4" fillId="0" borderId="22" xfId="33" applyFont="1" applyFill="1" applyBorder="1" applyAlignment="1">
      <alignment horizontal="center" vertical="center"/>
      <protection/>
    </xf>
    <xf numFmtId="179" fontId="4" fillId="0" borderId="10" xfId="35" applyNumberFormat="1" applyFont="1" applyFill="1" applyBorder="1" applyAlignment="1">
      <alignment horizontal="right" vertical="center"/>
    </xf>
    <xf numFmtId="178" fontId="4" fillId="0" borderId="23" xfId="35" applyNumberFormat="1" applyFont="1" applyFill="1" applyBorder="1" applyAlignment="1">
      <alignment horizontal="right" vertical="center"/>
    </xf>
    <xf numFmtId="178" fontId="4" fillId="0" borderId="24" xfId="35" applyNumberFormat="1" applyFont="1" applyFill="1" applyBorder="1" applyAlignment="1">
      <alignment horizontal="right" vertical="center"/>
    </xf>
    <xf numFmtId="178" fontId="11" fillId="0" borderId="0" xfId="35" applyNumberFormat="1" applyFont="1" applyFill="1" applyAlignment="1">
      <alignment horizontal="left" vertical="center"/>
    </xf>
    <xf numFmtId="178" fontId="8" fillId="0" borderId="0" xfId="35" applyNumberFormat="1" applyFont="1" applyFill="1" applyAlignment="1">
      <alignment horizontal="left" vertical="center"/>
    </xf>
    <xf numFmtId="0" fontId="0" fillId="0" borderId="0" xfId="33" applyFont="1" applyFill="1" applyAlignment="1">
      <alignment vertical="center"/>
      <protection/>
    </xf>
    <xf numFmtId="0" fontId="0" fillId="0" borderId="0" xfId="33" applyFont="1" applyFill="1" applyAlignment="1">
      <alignment horizontal="right" vertical="center"/>
      <protection/>
    </xf>
    <xf numFmtId="0" fontId="4" fillId="0" borderId="25" xfId="33" applyFont="1" applyFill="1" applyBorder="1" applyAlignment="1" applyProtection="1">
      <alignment horizontal="center" vertical="center"/>
      <protection/>
    </xf>
    <xf numFmtId="43" fontId="4" fillId="0" borderId="25" xfId="35" applyFont="1" applyFill="1" applyBorder="1" applyAlignment="1" applyProtection="1">
      <alignment horizontal="center" vertical="center"/>
      <protection/>
    </xf>
    <xf numFmtId="185" fontId="4" fillId="0" borderId="26" xfId="35" applyNumberFormat="1" applyFont="1" applyFill="1" applyBorder="1" applyAlignment="1" applyProtection="1">
      <alignment horizontal="center" vertical="center"/>
      <protection/>
    </xf>
    <xf numFmtId="0" fontId="4" fillId="0" borderId="12" xfId="33" applyFont="1" applyFill="1" applyBorder="1" applyAlignment="1" applyProtection="1">
      <alignment horizontal="center" vertical="center"/>
      <protection/>
    </xf>
    <xf numFmtId="185" fontId="4" fillId="0" borderId="11" xfId="35" applyNumberFormat="1" applyFont="1" applyFill="1" applyBorder="1" applyAlignment="1" applyProtection="1">
      <alignment horizontal="center" vertical="center"/>
      <protection/>
    </xf>
    <xf numFmtId="0" fontId="4" fillId="0" borderId="27" xfId="33" applyFont="1" applyFill="1" applyBorder="1" applyAlignment="1" applyProtection="1">
      <alignment horizontal="center" vertical="center"/>
      <protection/>
    </xf>
    <xf numFmtId="0" fontId="0" fillId="0" borderId="0" xfId="33" applyFont="1" applyFill="1" applyProtection="1">
      <alignment vertical="center"/>
      <protection/>
    </xf>
    <xf numFmtId="0" fontId="4" fillId="0" borderId="13" xfId="33" applyFont="1" applyFill="1" applyBorder="1" applyAlignment="1" applyProtection="1">
      <alignment horizontal="center" vertical="center"/>
      <protection/>
    </xf>
    <xf numFmtId="0" fontId="4" fillId="0" borderId="14" xfId="33" applyFont="1" applyFill="1" applyBorder="1" applyAlignment="1" applyProtection="1">
      <alignment horizontal="center" vertical="center"/>
      <protection/>
    </xf>
    <xf numFmtId="10" fontId="4" fillId="0" borderId="13" xfId="44" applyNumberFormat="1" applyFont="1" applyFill="1" applyBorder="1" applyAlignment="1" applyProtection="1">
      <alignment horizontal="center" vertical="center"/>
      <protection/>
    </xf>
    <xf numFmtId="10" fontId="4" fillId="0" borderId="28" xfId="44" applyNumberFormat="1" applyFont="1" applyFill="1" applyBorder="1" applyAlignment="1" applyProtection="1">
      <alignment vertical="center"/>
      <protection/>
    </xf>
    <xf numFmtId="10" fontId="4" fillId="0" borderId="29" xfId="44" applyNumberFormat="1" applyFont="1" applyFill="1" applyBorder="1" applyAlignment="1" applyProtection="1">
      <alignment horizontal="center" vertical="center"/>
      <protection/>
    </xf>
    <xf numFmtId="10" fontId="4" fillId="0" borderId="17" xfId="44" applyNumberFormat="1" applyFont="1" applyFill="1" applyBorder="1" applyAlignment="1" applyProtection="1">
      <alignment vertical="center"/>
      <protection/>
    </xf>
    <xf numFmtId="10" fontId="4" fillId="0" borderId="30" xfId="44" applyNumberFormat="1" applyFont="1" applyFill="1" applyBorder="1" applyAlignment="1">
      <alignment vertical="center"/>
    </xf>
    <xf numFmtId="178" fontId="20" fillId="0" borderId="24" xfId="35" applyNumberFormat="1" applyFont="1" applyFill="1" applyBorder="1" applyAlignment="1">
      <alignment horizontal="center" vertical="center"/>
    </xf>
    <xf numFmtId="0" fontId="0" fillId="0" borderId="0" xfId="33" applyFont="1" applyFill="1">
      <alignment vertical="center"/>
      <protection/>
    </xf>
    <xf numFmtId="0" fontId="3" fillId="0" borderId="31" xfId="33" applyFont="1" applyFill="1" applyBorder="1" applyAlignment="1">
      <alignment horizontal="right" vertical="center"/>
      <protection/>
    </xf>
    <xf numFmtId="0" fontId="17" fillId="0" borderId="10" xfId="33" applyFont="1" applyFill="1" applyBorder="1" applyAlignment="1">
      <alignment horizontal="center" vertical="center"/>
      <protection/>
    </xf>
    <xf numFmtId="0" fontId="19" fillId="0" borderId="0" xfId="33" applyFont="1" applyFill="1" applyBorder="1" applyAlignment="1">
      <alignment horizontal="right" vertical="center"/>
      <protection/>
    </xf>
    <xf numFmtId="0" fontId="3" fillId="0" borderId="0" xfId="33" applyFont="1" applyFill="1" applyBorder="1" applyAlignment="1">
      <alignment vertical="center"/>
      <protection/>
    </xf>
    <xf numFmtId="0" fontId="23" fillId="0" borderId="10" xfId="33" applyFont="1" applyFill="1" applyBorder="1" applyAlignment="1">
      <alignment horizontal="center" vertical="center" wrapText="1"/>
      <protection/>
    </xf>
    <xf numFmtId="178" fontId="4" fillId="34" borderId="23" xfId="35" applyNumberFormat="1" applyFont="1" applyFill="1" applyBorder="1" applyAlignment="1">
      <alignment horizontal="right" vertical="center"/>
    </xf>
    <xf numFmtId="0" fontId="24" fillId="0" borderId="10" xfId="33" applyFont="1" applyFill="1" applyBorder="1" applyAlignment="1">
      <alignment horizontal="center" vertical="center" wrapText="1"/>
      <protection/>
    </xf>
    <xf numFmtId="178" fontId="4" fillId="0" borderId="24" xfId="35" applyNumberFormat="1" applyFont="1" applyFill="1" applyBorder="1" applyAlignment="1">
      <alignment horizontal="left" vertical="center"/>
    </xf>
    <xf numFmtId="178" fontId="0" fillId="0" borderId="0" xfId="33" applyNumberFormat="1" applyFont="1" applyFill="1" applyAlignment="1">
      <alignment horizontal="right" vertical="center"/>
      <protection/>
    </xf>
    <xf numFmtId="178" fontId="25" fillId="0" borderId="24" xfId="35" applyNumberFormat="1" applyFont="1" applyFill="1" applyBorder="1" applyAlignment="1">
      <alignment horizontal="right" vertical="center"/>
    </xf>
    <xf numFmtId="178" fontId="0" fillId="0" borderId="0" xfId="33" applyNumberFormat="1" applyFont="1" applyFill="1" applyBorder="1">
      <alignment vertical="center"/>
      <protection/>
    </xf>
    <xf numFmtId="179" fontId="0" fillId="0" borderId="0" xfId="33" applyNumberFormat="1" applyFont="1" applyFill="1">
      <alignment vertical="center"/>
      <protection/>
    </xf>
    <xf numFmtId="0" fontId="4" fillId="0" borderId="32" xfId="0" applyFont="1" applyBorder="1" applyAlignment="1">
      <alignment vertical="center"/>
    </xf>
    <xf numFmtId="10" fontId="4" fillId="0" borderId="33" xfId="43" applyNumberFormat="1" applyFont="1" applyBorder="1" applyAlignment="1">
      <alignment vertical="center"/>
    </xf>
    <xf numFmtId="0" fontId="16" fillId="0" borderId="10" xfId="33" applyFont="1" applyFill="1" applyBorder="1" applyAlignment="1">
      <alignment horizontal="center" vertical="center" wrapText="1"/>
      <protection/>
    </xf>
    <xf numFmtId="0" fontId="26" fillId="0" borderId="10" xfId="33" applyFont="1" applyFill="1" applyBorder="1" applyAlignment="1">
      <alignment horizontal="center" vertical="center" wrapText="1"/>
      <protection/>
    </xf>
    <xf numFmtId="178" fontId="20" fillId="0" borderId="24" xfId="35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49" fontId="4" fillId="0" borderId="22" xfId="33" applyNumberFormat="1" applyFont="1" applyFill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horizontal="center" vertical="center"/>
    </xf>
    <xf numFmtId="178" fontId="27" fillId="0" borderId="24" xfId="35" applyNumberFormat="1" applyFont="1" applyFill="1" applyBorder="1" applyAlignment="1">
      <alignment horizontal="center" vertical="center" wrapText="1"/>
    </xf>
    <xf numFmtId="0" fontId="80" fillId="34" borderId="34" xfId="0" applyNumberFormat="1" applyFont="1" applyFill="1" applyBorder="1" applyAlignment="1">
      <alignment horizontal="center" vertical="center"/>
    </xf>
    <xf numFmtId="176" fontId="80" fillId="34" borderId="34" xfId="0" applyNumberFormat="1" applyFont="1" applyFill="1" applyBorder="1" applyAlignment="1">
      <alignment horizontal="right" vertical="center"/>
    </xf>
    <xf numFmtId="177" fontId="80" fillId="34" borderId="35" xfId="0" applyNumberFormat="1" applyFont="1" applyFill="1" applyBorder="1" applyAlignment="1">
      <alignment horizontal="right" vertical="center"/>
    </xf>
    <xf numFmtId="0" fontId="80" fillId="34" borderId="10" xfId="0" applyNumberFormat="1" applyFont="1" applyFill="1" applyBorder="1" applyAlignment="1">
      <alignment horizontal="center" vertical="center"/>
    </xf>
    <xf numFmtId="185" fontId="80" fillId="34" borderId="36" xfId="34" applyNumberFormat="1" applyFont="1" applyFill="1" applyBorder="1" applyAlignment="1">
      <alignment horizontal="center" vertical="center"/>
    </xf>
    <xf numFmtId="179" fontId="0" fillId="0" borderId="0" xfId="33" applyNumberFormat="1" applyFont="1" applyFill="1" applyBorder="1">
      <alignment vertical="center"/>
      <protection/>
    </xf>
    <xf numFmtId="185" fontId="80" fillId="34" borderId="23" xfId="34" applyNumberFormat="1" applyFont="1" applyFill="1" applyBorder="1" applyAlignment="1">
      <alignment horizontal="right" vertical="center"/>
    </xf>
    <xf numFmtId="0" fontId="0" fillId="0" borderId="0" xfId="33" applyFont="1" applyFill="1" applyAlignment="1">
      <alignment horizontal="center" vertical="center"/>
      <protection/>
    </xf>
    <xf numFmtId="43" fontId="0" fillId="0" borderId="0" xfId="34" applyFont="1" applyFill="1" applyAlignment="1">
      <alignment vertical="center"/>
    </xf>
    <xf numFmtId="185" fontId="0" fillId="0" borderId="0" xfId="34" applyNumberFormat="1" applyFont="1" applyFill="1" applyAlignment="1">
      <alignment horizontal="right" vertical="center"/>
    </xf>
    <xf numFmtId="0" fontId="0" fillId="0" borderId="0" xfId="33" applyFont="1" applyFill="1" applyBorder="1" applyAlignment="1">
      <alignment horizontal="center" vertical="center"/>
      <protection/>
    </xf>
    <xf numFmtId="43" fontId="0" fillId="0" borderId="0" xfId="34" applyFont="1" applyFill="1" applyBorder="1" applyAlignment="1">
      <alignment horizontal="center" vertical="center"/>
    </xf>
    <xf numFmtId="185" fontId="0" fillId="0" borderId="0" xfId="34" applyNumberFormat="1" applyFont="1" applyFill="1" applyAlignment="1">
      <alignment horizontal="center" vertical="center"/>
    </xf>
    <xf numFmtId="179" fontId="11" fillId="0" borderId="0" xfId="35" applyNumberFormat="1" applyFont="1" applyFill="1" applyAlignment="1">
      <alignment horizontal="center" vertical="center"/>
    </xf>
    <xf numFmtId="0" fontId="7" fillId="0" borderId="34" xfId="33" applyFont="1" applyFill="1" applyBorder="1" applyAlignment="1">
      <alignment horizontal="center" vertical="center" wrapText="1"/>
      <protection/>
    </xf>
    <xf numFmtId="0" fontId="4" fillId="0" borderId="22" xfId="33" applyFont="1" applyFill="1" applyBorder="1" applyAlignment="1">
      <alignment horizontal="center" vertical="center" shrinkToFit="1"/>
      <protection/>
    </xf>
    <xf numFmtId="49" fontId="4" fillId="0" borderId="22" xfId="33" applyNumberFormat="1" applyFont="1" applyFill="1" applyBorder="1" applyAlignment="1">
      <alignment horizontal="center" vertical="center" shrinkToFit="1"/>
      <protection/>
    </xf>
    <xf numFmtId="178" fontId="0" fillId="0" borderId="0" xfId="33" applyNumberFormat="1" applyFont="1" applyFill="1" applyAlignment="1">
      <alignment horizontal="center" vertical="center"/>
      <protection/>
    </xf>
    <xf numFmtId="179" fontId="0" fillId="0" borderId="0" xfId="33" applyNumberFormat="1" applyFont="1" applyFill="1" applyBorder="1" applyAlignment="1">
      <alignment horizontal="center" vertical="center"/>
      <protection/>
    </xf>
    <xf numFmtId="0" fontId="4" fillId="0" borderId="37" xfId="33" applyFont="1" applyFill="1" applyBorder="1" applyAlignment="1">
      <alignment horizontal="center" vertical="center"/>
      <protection/>
    </xf>
    <xf numFmtId="0" fontId="12" fillId="0" borderId="34" xfId="33" applyFont="1" applyFill="1" applyBorder="1" applyAlignment="1">
      <alignment horizontal="center" vertical="center" wrapText="1"/>
      <protection/>
    </xf>
    <xf numFmtId="0" fontId="12" fillId="0" borderId="34" xfId="33" applyFont="1" applyFill="1" applyBorder="1" applyAlignment="1">
      <alignment horizontal="center" vertical="center"/>
      <protection/>
    </xf>
    <xf numFmtId="49" fontId="4" fillId="0" borderId="34" xfId="33" applyNumberFormat="1" applyFont="1" applyFill="1" applyBorder="1" applyAlignment="1">
      <alignment horizontal="center" vertical="center"/>
      <protection/>
    </xf>
    <xf numFmtId="0" fontId="4" fillId="0" borderId="34" xfId="33" applyFont="1" applyFill="1" applyBorder="1" applyAlignment="1">
      <alignment horizontal="center" vertical="center"/>
      <protection/>
    </xf>
    <xf numFmtId="182" fontId="4" fillId="0" borderId="34" xfId="33" applyNumberFormat="1" applyFont="1" applyFill="1" applyBorder="1" applyAlignment="1">
      <alignment horizontal="center" vertical="center"/>
      <protection/>
    </xf>
    <xf numFmtId="179" fontId="4" fillId="0" borderId="34" xfId="33" applyNumberFormat="1" applyFont="1" applyFill="1" applyBorder="1" applyAlignment="1">
      <alignment horizontal="right" vertical="center"/>
      <protection/>
    </xf>
    <xf numFmtId="178" fontId="4" fillId="0" borderId="38" xfId="33" applyNumberFormat="1" applyFont="1" applyFill="1" applyBorder="1" applyAlignment="1">
      <alignment horizontal="right" vertical="center"/>
      <protection/>
    </xf>
    <xf numFmtId="0" fontId="4" fillId="0" borderId="39" xfId="33" applyFont="1" applyFill="1" applyBorder="1" applyAlignment="1">
      <alignment horizontal="center" vertical="center"/>
      <protection/>
    </xf>
    <xf numFmtId="179" fontId="4" fillId="0" borderId="34" xfId="35" applyNumberFormat="1" applyFont="1" applyFill="1" applyBorder="1" applyAlignment="1">
      <alignment horizontal="right" vertical="center"/>
    </xf>
    <xf numFmtId="178" fontId="4" fillId="0" borderId="35" xfId="35" applyNumberFormat="1" applyFont="1" applyFill="1" applyBorder="1" applyAlignment="1">
      <alignment horizontal="right" vertical="center"/>
    </xf>
    <xf numFmtId="178" fontId="4" fillId="0" borderId="40" xfId="35" applyNumberFormat="1" applyFont="1" applyFill="1" applyBorder="1" applyAlignment="1">
      <alignment horizontal="right" vertical="center"/>
    </xf>
    <xf numFmtId="179" fontId="0" fillId="0" borderId="0" xfId="33" applyNumberFormat="1" applyFont="1" applyFill="1" applyAlignment="1">
      <alignment horizontal="right" vertical="center"/>
      <protection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41" xfId="0" applyNumberFormat="1" applyFont="1" applyFill="1" applyBorder="1" applyAlignment="1">
      <alignment horizontal="center" vertical="center"/>
    </xf>
    <xf numFmtId="0" fontId="10" fillId="0" borderId="10" xfId="33" applyFont="1" applyFill="1" applyBorder="1" applyAlignment="1">
      <alignment vertical="center" textRotation="255" shrinkToFit="1"/>
      <protection/>
    </xf>
    <xf numFmtId="0" fontId="7" fillId="0" borderId="10" xfId="33" applyFont="1" applyFill="1" applyBorder="1" applyAlignment="1">
      <alignment horizontal="center" vertical="center" shrinkToFit="1"/>
      <protection/>
    </xf>
    <xf numFmtId="0" fontId="10" fillId="0" borderId="10" xfId="33" applyFont="1" applyFill="1" applyBorder="1" applyAlignment="1">
      <alignment vertical="center" shrinkToFit="1"/>
      <protection/>
    </xf>
    <xf numFmtId="0" fontId="4" fillId="34" borderId="42" xfId="0" applyNumberFormat="1" applyFont="1" applyFill="1" applyBorder="1" applyAlignment="1">
      <alignment horizontal="center" vertical="center"/>
    </xf>
    <xf numFmtId="0" fontId="16" fillId="0" borderId="43" xfId="0" applyFont="1" applyBorder="1" applyAlignment="1">
      <alignment horizontal="distributed" vertical="center"/>
    </xf>
    <xf numFmtId="0" fontId="10" fillId="33" borderId="1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185" fontId="80" fillId="34" borderId="44" xfId="34" applyNumberFormat="1" applyFont="1" applyFill="1" applyBorder="1" applyAlignment="1">
      <alignment horizontal="center" vertical="center"/>
    </xf>
    <xf numFmtId="43" fontId="4" fillId="0" borderId="25" xfId="34" applyNumberFormat="1" applyFont="1" applyFill="1" applyBorder="1" applyAlignment="1" applyProtection="1">
      <alignment horizontal="center" vertical="center"/>
      <protection/>
    </xf>
    <xf numFmtId="185" fontId="4" fillId="0" borderId="26" xfId="34" applyNumberFormat="1" applyFont="1" applyFill="1" applyBorder="1" applyAlignment="1" applyProtection="1">
      <alignment horizontal="right" vertical="center"/>
      <protection/>
    </xf>
    <xf numFmtId="0" fontId="3" fillId="0" borderId="31" xfId="33" applyFont="1" applyFill="1" applyBorder="1" applyAlignment="1">
      <alignment vertical="center"/>
      <protection/>
    </xf>
    <xf numFmtId="179" fontId="4" fillId="34" borderId="10" xfId="35" applyNumberFormat="1" applyFont="1" applyFill="1" applyBorder="1" applyAlignment="1">
      <alignment horizontal="right" vertical="center"/>
    </xf>
    <xf numFmtId="178" fontId="17" fillId="0" borderId="24" xfId="35" applyNumberFormat="1" applyFont="1" applyFill="1" applyBorder="1" applyAlignment="1">
      <alignment horizontal="center" vertical="center" wrapText="1"/>
    </xf>
    <xf numFmtId="179" fontId="8" fillId="34" borderId="0" xfId="35" applyNumberFormat="1" applyFont="1" applyFill="1" applyAlignment="1">
      <alignment horizontal="left" vertical="center"/>
    </xf>
    <xf numFmtId="179" fontId="11" fillId="34" borderId="0" xfId="35" applyNumberFormat="1" applyFont="1" applyFill="1" applyAlignment="1">
      <alignment horizontal="left" vertical="center"/>
    </xf>
    <xf numFmtId="0" fontId="0" fillId="34" borderId="0" xfId="33" applyFont="1" applyFill="1">
      <alignment vertical="center"/>
      <protection/>
    </xf>
    <xf numFmtId="49" fontId="4" fillId="0" borderId="34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43" fontId="4" fillId="0" borderId="10" xfId="34" applyFont="1" applyFill="1" applyBorder="1" applyAlignment="1">
      <alignment horizontal="right" vertical="center"/>
    </xf>
    <xf numFmtId="0" fontId="16" fillId="0" borderId="10" xfId="33" applyFont="1" applyFill="1" applyBorder="1" applyAlignment="1">
      <alignment horizontal="center" vertical="center"/>
      <protection/>
    </xf>
    <xf numFmtId="178" fontId="25" fillId="0" borderId="24" xfId="35" applyNumberFormat="1" applyFont="1" applyFill="1" applyBorder="1" applyAlignment="1">
      <alignment horizontal="right" vertical="center" wrapText="1"/>
    </xf>
    <xf numFmtId="43" fontId="8" fillId="0" borderId="0" xfId="34" applyFont="1" applyFill="1" applyAlignment="1">
      <alignment horizontal="left" vertical="center"/>
    </xf>
    <xf numFmtId="185" fontId="11" fillId="0" borderId="0" xfId="34" applyNumberFormat="1" applyFont="1" applyFill="1" applyAlignment="1">
      <alignment horizontal="left" vertical="center"/>
    </xf>
    <xf numFmtId="185" fontId="8" fillId="0" borderId="0" xfId="34" applyNumberFormat="1" applyFont="1" applyFill="1" applyAlignment="1">
      <alignment horizontal="left" vertical="center"/>
    </xf>
    <xf numFmtId="0" fontId="16" fillId="0" borderId="10" xfId="33" applyFont="1" applyFill="1" applyBorder="1" applyAlignment="1">
      <alignment horizontal="center" vertical="center" shrinkToFit="1"/>
      <protection/>
    </xf>
    <xf numFmtId="178" fontId="29" fillId="0" borderId="24" xfId="35" applyNumberFormat="1" applyFont="1" applyFill="1" applyBorder="1" applyAlignment="1">
      <alignment horizontal="right" vertical="center" wrapText="1"/>
    </xf>
    <xf numFmtId="43" fontId="8" fillId="0" borderId="0" xfId="34" applyNumberFormat="1" applyFont="1" applyFill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3" fontId="4" fillId="33" borderId="10" xfId="34" applyFont="1" applyFill="1" applyBorder="1" applyAlignment="1">
      <alignment horizontal="center" vertical="center"/>
    </xf>
    <xf numFmtId="43" fontId="4" fillId="33" borderId="45" xfId="34" applyFont="1" applyFill="1" applyBorder="1" applyAlignment="1">
      <alignment horizontal="center" vertical="center"/>
    </xf>
    <xf numFmtId="179" fontId="8" fillId="0" borderId="0" xfId="35" applyNumberFormat="1" applyFont="1" applyFill="1" applyAlignment="1">
      <alignment horizontal="right" vertical="center"/>
    </xf>
    <xf numFmtId="179" fontId="8" fillId="0" borderId="0" xfId="35" applyNumberFormat="1" applyFont="1" applyFill="1" applyBorder="1" applyAlignment="1">
      <alignment horizontal="right" vertical="center"/>
    </xf>
    <xf numFmtId="178" fontId="8" fillId="0" borderId="0" xfId="35" applyNumberFormat="1" applyFont="1" applyFill="1" applyAlignment="1">
      <alignment horizontal="right" vertical="center"/>
    </xf>
    <xf numFmtId="43" fontId="8" fillId="0" borderId="0" xfId="34" applyFont="1" applyFill="1" applyAlignment="1">
      <alignment horizontal="right" vertical="center"/>
    </xf>
    <xf numFmtId="0" fontId="0" fillId="0" borderId="0" xfId="33" applyFont="1" applyFill="1" applyBorder="1" applyAlignment="1">
      <alignment horizontal="right" vertical="center"/>
      <protection/>
    </xf>
    <xf numFmtId="0" fontId="0" fillId="0" borderId="0" xfId="33" applyFont="1" applyFill="1" applyAlignment="1" applyProtection="1">
      <alignment horizontal="right" vertical="center"/>
      <protection/>
    </xf>
    <xf numFmtId="185" fontId="8" fillId="0" borderId="0" xfId="34" applyNumberFormat="1" applyFont="1" applyFill="1" applyAlignment="1">
      <alignment horizontal="right" vertical="center"/>
    </xf>
    <xf numFmtId="178" fontId="4" fillId="0" borderId="24" xfId="35" applyNumberFormat="1" applyFont="1" applyFill="1" applyBorder="1" applyAlignment="1">
      <alignment horizontal="center" vertical="center"/>
    </xf>
    <xf numFmtId="43" fontId="4" fillId="0" borderId="25" xfId="34" applyFont="1" applyFill="1" applyBorder="1" applyAlignment="1" applyProtection="1">
      <alignment horizontal="center" vertical="center"/>
      <protection/>
    </xf>
    <xf numFmtId="0" fontId="4" fillId="13" borderId="13" xfId="33" applyFont="1" applyFill="1" applyBorder="1" applyAlignment="1">
      <alignment horizontal="center" vertical="center"/>
      <protection/>
    </xf>
    <xf numFmtId="179" fontId="4" fillId="13" borderId="13" xfId="35" applyNumberFormat="1" applyFont="1" applyFill="1" applyBorder="1" applyAlignment="1">
      <alignment horizontal="right" vertical="center"/>
    </xf>
    <xf numFmtId="178" fontId="4" fillId="13" borderId="28" xfId="35" applyNumberFormat="1" applyFont="1" applyFill="1" applyBorder="1" applyAlignment="1">
      <alignment horizontal="right" vertical="center"/>
    </xf>
    <xf numFmtId="178" fontId="4" fillId="13" borderId="46" xfId="35" applyNumberFormat="1" applyFont="1" applyFill="1" applyBorder="1" applyAlignment="1">
      <alignment horizontal="center" vertical="center"/>
    </xf>
    <xf numFmtId="178" fontId="4" fillId="13" borderId="13" xfId="35" applyNumberFormat="1" applyFont="1" applyFill="1" applyBorder="1" applyAlignment="1">
      <alignment horizontal="center" vertical="center"/>
    </xf>
    <xf numFmtId="178" fontId="4" fillId="13" borderId="17" xfId="35" applyNumberFormat="1" applyFont="1" applyFill="1" applyBorder="1" applyAlignment="1">
      <alignment horizontal="right" vertical="center"/>
    </xf>
    <xf numFmtId="178" fontId="4" fillId="13" borderId="30" xfId="35" applyNumberFormat="1" applyFont="1" applyFill="1" applyBorder="1" applyAlignment="1">
      <alignment horizontal="right" vertical="center"/>
    </xf>
    <xf numFmtId="43" fontId="4" fillId="0" borderId="25" xfId="34" applyFont="1" applyFill="1" applyBorder="1" applyAlignment="1" applyProtection="1">
      <alignment horizontal="right" vertical="center"/>
      <protection/>
    </xf>
    <xf numFmtId="185" fontId="4" fillId="0" borderId="36" xfId="34" applyNumberFormat="1" applyFont="1" applyFill="1" applyBorder="1" applyAlignment="1">
      <alignment horizontal="right" vertical="center"/>
    </xf>
    <xf numFmtId="185" fontId="4" fillId="0" borderId="23" xfId="34" applyNumberFormat="1" applyFont="1" applyFill="1" applyBorder="1" applyAlignment="1">
      <alignment horizontal="right" vertical="center"/>
    </xf>
    <xf numFmtId="43" fontId="4" fillId="33" borderId="25" xfId="34" applyFont="1" applyFill="1" applyBorder="1" applyAlignment="1">
      <alignment vertical="center"/>
    </xf>
    <xf numFmtId="185" fontId="4" fillId="33" borderId="26" xfId="34" applyNumberFormat="1" applyFont="1" applyFill="1" applyBorder="1" applyAlignment="1">
      <alignment vertical="center"/>
    </xf>
    <xf numFmtId="0" fontId="15" fillId="13" borderId="47" xfId="0" applyFont="1" applyFill="1" applyBorder="1" applyAlignment="1">
      <alignment horizontal="distributed" vertical="center"/>
    </xf>
    <xf numFmtId="177" fontId="4" fillId="13" borderId="48" xfId="0" applyNumberFormat="1" applyFont="1" applyFill="1" applyBorder="1" applyAlignment="1">
      <alignment horizontal="center" vertical="center"/>
    </xf>
    <xf numFmtId="176" fontId="4" fillId="13" borderId="48" xfId="0" applyNumberFormat="1" applyFont="1" applyFill="1" applyBorder="1" applyAlignment="1">
      <alignment vertical="center"/>
    </xf>
    <xf numFmtId="176" fontId="4" fillId="13" borderId="48" xfId="34" applyNumberFormat="1" applyFont="1" applyFill="1" applyBorder="1" applyAlignment="1">
      <alignment horizontal="right" vertical="center"/>
    </xf>
    <xf numFmtId="177" fontId="4" fillId="13" borderId="49" xfId="0" applyNumberFormat="1" applyFont="1" applyFill="1" applyBorder="1" applyAlignment="1">
      <alignment vertical="center"/>
    </xf>
    <xf numFmtId="177" fontId="4" fillId="13" borderId="50" xfId="0" applyNumberFormat="1" applyFont="1" applyFill="1" applyBorder="1" applyAlignment="1">
      <alignment horizontal="center" vertical="center"/>
    </xf>
    <xf numFmtId="177" fontId="4" fillId="13" borderId="51" xfId="34" applyNumberFormat="1" applyFont="1" applyFill="1" applyBorder="1" applyAlignment="1">
      <alignment horizontal="right" vertical="center"/>
    </xf>
    <xf numFmtId="0" fontId="20" fillId="9" borderId="52" xfId="33" applyFont="1" applyFill="1" applyBorder="1" applyAlignment="1">
      <alignment horizontal="center" vertical="center" textRotation="255"/>
      <protection/>
    </xf>
    <xf numFmtId="0" fontId="12" fillId="0" borderId="53" xfId="33" applyFont="1" applyFill="1" applyBorder="1" applyAlignment="1">
      <alignment horizontal="center" vertical="center" wrapText="1"/>
      <protection/>
    </xf>
    <xf numFmtId="0" fontId="12" fillId="0" borderId="53" xfId="33" applyFont="1" applyFill="1" applyBorder="1" applyAlignment="1">
      <alignment horizontal="center" vertical="center"/>
      <protection/>
    </xf>
    <xf numFmtId="0" fontId="4" fillId="34" borderId="53" xfId="33" applyFont="1" applyFill="1" applyBorder="1" applyAlignment="1">
      <alignment horizontal="center" vertical="center"/>
      <protection/>
    </xf>
    <xf numFmtId="179" fontId="4" fillId="34" borderId="53" xfId="35" applyNumberFormat="1" applyFont="1" applyFill="1" applyBorder="1" applyAlignment="1">
      <alignment horizontal="right" vertical="center"/>
    </xf>
    <xf numFmtId="178" fontId="4" fillId="34" borderId="53" xfId="35" applyNumberFormat="1" applyFont="1" applyFill="1" applyBorder="1" applyAlignment="1">
      <alignment horizontal="center" vertical="center"/>
    </xf>
    <xf numFmtId="178" fontId="4" fillId="34" borderId="54" xfId="35" applyNumberFormat="1" applyFont="1" applyFill="1" applyBorder="1" applyAlignment="1">
      <alignment horizontal="right" vertical="center"/>
    </xf>
    <xf numFmtId="178" fontId="4" fillId="34" borderId="55" xfId="35" applyNumberFormat="1" applyFont="1" applyFill="1" applyBorder="1" applyAlignment="1">
      <alignment horizontal="right" vertical="center"/>
    </xf>
    <xf numFmtId="178" fontId="4" fillId="34" borderId="56" xfId="35" applyNumberFormat="1" applyFont="1" applyFill="1" applyBorder="1" applyAlignment="1">
      <alignment horizontal="center" vertical="center"/>
    </xf>
    <xf numFmtId="178" fontId="4" fillId="34" borderId="57" xfId="35" applyNumberFormat="1" applyFont="1" applyFill="1" applyBorder="1" applyAlignment="1">
      <alignment horizontal="right" vertical="center"/>
    </xf>
    <xf numFmtId="43" fontId="4" fillId="34" borderId="53" xfId="34" applyFont="1" applyFill="1" applyBorder="1" applyAlignment="1">
      <alignment horizontal="right" vertical="center"/>
    </xf>
    <xf numFmtId="0" fontId="4" fillId="13" borderId="34" xfId="33" applyFont="1" applyFill="1" applyBorder="1" applyAlignment="1">
      <alignment horizontal="center" vertical="center"/>
      <protection/>
    </xf>
    <xf numFmtId="179" fontId="4" fillId="13" borderId="34" xfId="35" applyNumberFormat="1" applyFont="1" applyFill="1" applyBorder="1" applyAlignment="1">
      <alignment horizontal="right" vertical="center"/>
    </xf>
    <xf numFmtId="178" fontId="4" fillId="13" borderId="44" xfId="35" applyNumberFormat="1" applyFont="1" applyFill="1" applyBorder="1" applyAlignment="1">
      <alignment horizontal="right" vertical="center"/>
    </xf>
    <xf numFmtId="178" fontId="4" fillId="13" borderId="39" xfId="35" applyNumberFormat="1" applyFont="1" applyFill="1" applyBorder="1" applyAlignment="1">
      <alignment horizontal="center" vertical="center"/>
    </xf>
    <xf numFmtId="178" fontId="4" fillId="13" borderId="34" xfId="35" applyNumberFormat="1" applyFont="1" applyFill="1" applyBorder="1" applyAlignment="1">
      <alignment horizontal="center" vertical="center"/>
    </xf>
    <xf numFmtId="178" fontId="4" fillId="13" borderId="35" xfId="35" applyNumberFormat="1" applyFont="1" applyFill="1" applyBorder="1" applyAlignment="1">
      <alignment horizontal="right" vertical="center"/>
    </xf>
    <xf numFmtId="178" fontId="4" fillId="13" borderId="40" xfId="35" applyNumberFormat="1" applyFont="1" applyFill="1" applyBorder="1" applyAlignment="1">
      <alignment horizontal="right" vertical="center"/>
    </xf>
    <xf numFmtId="0" fontId="23" fillId="0" borderId="53" xfId="33" applyFont="1" applyFill="1" applyBorder="1" applyAlignment="1">
      <alignment horizontal="center" vertical="center" wrapText="1"/>
      <protection/>
    </xf>
    <xf numFmtId="0" fontId="16" fillId="0" borderId="53" xfId="33" applyFont="1" applyFill="1" applyBorder="1" applyAlignment="1">
      <alignment horizontal="center" vertical="center" wrapText="1"/>
      <protection/>
    </xf>
    <xf numFmtId="0" fontId="0" fillId="0" borderId="10" xfId="33" applyFont="1" applyFill="1" applyBorder="1">
      <alignment vertical="center"/>
      <protection/>
    </xf>
    <xf numFmtId="0" fontId="0" fillId="0" borderId="42" xfId="33" applyFont="1" applyFill="1" applyBorder="1">
      <alignment vertical="center"/>
      <protection/>
    </xf>
    <xf numFmtId="178" fontId="4" fillId="0" borderId="36" xfId="33" applyNumberFormat="1" applyFont="1" applyFill="1" applyBorder="1" applyAlignment="1">
      <alignment horizontal="right" vertical="center"/>
      <protection/>
    </xf>
    <xf numFmtId="0" fontId="0" fillId="0" borderId="21" xfId="33" applyFont="1" applyFill="1" applyBorder="1">
      <alignment vertical="center"/>
      <protection/>
    </xf>
    <xf numFmtId="0" fontId="0" fillId="0" borderId="24" xfId="33" applyFont="1" applyFill="1" applyBorder="1" applyAlignment="1">
      <alignment horizontal="center" vertical="center"/>
      <protection/>
    </xf>
    <xf numFmtId="0" fontId="4" fillId="0" borderId="10" xfId="33" applyFont="1" applyFill="1" applyBorder="1">
      <alignment vertical="center"/>
      <protection/>
    </xf>
    <xf numFmtId="43" fontId="4" fillId="0" borderId="10" xfId="34" applyFont="1" applyFill="1" applyBorder="1" applyAlignment="1">
      <alignment vertical="center"/>
    </xf>
    <xf numFmtId="0" fontId="30" fillId="33" borderId="0" xfId="0" applyFont="1" applyFill="1" applyBorder="1" applyAlignment="1">
      <alignment vertical="center"/>
    </xf>
    <xf numFmtId="0" fontId="80" fillId="34" borderId="58" xfId="0" applyNumberFormat="1" applyFont="1" applyFill="1" applyBorder="1" applyAlignment="1">
      <alignment horizontal="center" vertical="center"/>
    </xf>
    <xf numFmtId="43" fontId="80" fillId="34" borderId="58" xfId="34" applyFont="1" applyFill="1" applyBorder="1" applyAlignment="1">
      <alignment horizontal="right" vertical="center"/>
    </xf>
    <xf numFmtId="185" fontId="80" fillId="34" borderId="59" xfId="34" applyNumberFormat="1" applyFont="1" applyFill="1" applyBorder="1" applyAlignment="1">
      <alignment horizontal="right" vertical="center"/>
    </xf>
    <xf numFmtId="185" fontId="80" fillId="34" borderId="60" xfId="34" applyNumberFormat="1" applyFont="1" applyFill="1" applyBorder="1" applyAlignment="1">
      <alignment horizontal="right" vertical="center"/>
    </xf>
    <xf numFmtId="0" fontId="80" fillId="34" borderId="61" xfId="0" applyNumberFormat="1" applyFont="1" applyFill="1" applyBorder="1" applyAlignment="1">
      <alignment horizontal="center" vertical="center"/>
    </xf>
    <xf numFmtId="43" fontId="80" fillId="34" borderId="61" xfId="34" applyFont="1" applyFill="1" applyBorder="1" applyAlignment="1">
      <alignment horizontal="right" vertical="center"/>
    </xf>
    <xf numFmtId="185" fontId="80" fillId="34" borderId="62" xfId="34" applyNumberFormat="1" applyFont="1" applyFill="1" applyBorder="1" applyAlignment="1">
      <alignment horizontal="right" vertical="center"/>
    </xf>
    <xf numFmtId="185" fontId="80" fillId="34" borderId="63" xfId="34" applyNumberFormat="1" applyFont="1" applyFill="1" applyBorder="1" applyAlignment="1">
      <alignment horizontal="right" vertical="center"/>
    </xf>
    <xf numFmtId="43" fontId="4" fillId="13" borderId="13" xfId="34" applyFont="1" applyFill="1" applyBorder="1" applyAlignment="1">
      <alignment horizontal="right" vertical="center"/>
    </xf>
    <xf numFmtId="185" fontId="4" fillId="0" borderId="21" xfId="34" applyNumberFormat="1" applyFont="1" applyFill="1" applyBorder="1" applyAlignment="1">
      <alignment horizontal="right" vertical="center"/>
    </xf>
    <xf numFmtId="185" fontId="4" fillId="13" borderId="28" xfId="34" applyNumberFormat="1" applyFont="1" applyFill="1" applyBorder="1" applyAlignment="1">
      <alignment horizontal="right" vertical="center"/>
    </xf>
    <xf numFmtId="185" fontId="4" fillId="13" borderId="17" xfId="34" applyNumberFormat="1" applyFont="1" applyFill="1" applyBorder="1" applyAlignment="1">
      <alignment horizontal="right" vertical="center"/>
    </xf>
    <xf numFmtId="185" fontId="4" fillId="0" borderId="26" xfId="34" applyNumberFormat="1" applyFont="1" applyFill="1" applyBorder="1" applyAlignment="1" applyProtection="1">
      <alignment horizontal="center" vertical="center"/>
      <protection/>
    </xf>
    <xf numFmtId="185" fontId="4" fillId="0" borderId="11" xfId="34" applyNumberFormat="1" applyFont="1" applyFill="1" applyBorder="1" applyAlignment="1" applyProtection="1">
      <alignment horizontal="center" vertical="center"/>
      <protection/>
    </xf>
    <xf numFmtId="43" fontId="80" fillId="34" borderId="34" xfId="34" applyFont="1" applyFill="1" applyBorder="1" applyAlignment="1">
      <alignment horizontal="right" vertical="center"/>
    </xf>
    <xf numFmtId="185" fontId="80" fillId="34" borderId="35" xfId="34" applyNumberFormat="1" applyFont="1" applyFill="1" applyBorder="1" applyAlignment="1">
      <alignment horizontal="right" vertical="center"/>
    </xf>
    <xf numFmtId="181" fontId="4" fillId="0" borderId="25" xfId="35" applyNumberFormat="1" applyFont="1" applyFill="1" applyBorder="1" applyAlignment="1" applyProtection="1">
      <alignment horizontal="right" vertical="center"/>
      <protection/>
    </xf>
    <xf numFmtId="182" fontId="4" fillId="0" borderId="26" xfId="35" applyNumberFormat="1" applyFont="1" applyFill="1" applyBorder="1" applyAlignment="1" applyProtection="1">
      <alignment horizontal="right" vertical="center"/>
      <protection/>
    </xf>
    <xf numFmtId="185" fontId="80" fillId="34" borderId="44" xfId="34" applyNumberFormat="1" applyFont="1" applyFill="1" applyBorder="1" applyAlignment="1">
      <alignment horizontal="right" vertical="center"/>
    </xf>
    <xf numFmtId="0" fontId="4" fillId="34" borderId="25" xfId="33" applyFont="1" applyFill="1" applyBorder="1" applyAlignment="1">
      <alignment horizontal="center" vertical="center"/>
      <protection/>
    </xf>
    <xf numFmtId="179" fontId="4" fillId="34" borderId="25" xfId="35" applyNumberFormat="1" applyFont="1" applyFill="1" applyBorder="1" applyAlignment="1">
      <alignment horizontal="right" vertical="center"/>
    </xf>
    <xf numFmtId="178" fontId="4" fillId="34" borderId="25" xfId="35" applyNumberFormat="1" applyFont="1" applyFill="1" applyBorder="1" applyAlignment="1">
      <alignment horizontal="center" vertical="center"/>
    </xf>
    <xf numFmtId="178" fontId="4" fillId="34" borderId="11" xfId="35" applyNumberFormat="1" applyFont="1" applyFill="1" applyBorder="1" applyAlignment="1">
      <alignment horizontal="right" vertical="center"/>
    </xf>
    <xf numFmtId="0" fontId="4" fillId="34" borderId="13" xfId="33" applyFont="1" applyFill="1" applyBorder="1" applyAlignment="1">
      <alignment horizontal="center" vertical="center"/>
      <protection/>
    </xf>
    <xf numFmtId="179" fontId="4" fillId="34" borderId="13" xfId="35" applyNumberFormat="1" applyFont="1" applyFill="1" applyBorder="1" applyAlignment="1">
      <alignment horizontal="right" vertical="center"/>
    </xf>
    <xf numFmtId="178" fontId="4" fillId="34" borderId="13" xfId="35" applyNumberFormat="1" applyFont="1" applyFill="1" applyBorder="1" applyAlignment="1">
      <alignment horizontal="center" vertical="center"/>
    </xf>
    <xf numFmtId="178" fontId="4" fillId="34" borderId="17" xfId="35" applyNumberFormat="1" applyFont="1" applyFill="1" applyBorder="1" applyAlignment="1">
      <alignment horizontal="right" vertical="center"/>
    </xf>
    <xf numFmtId="178" fontId="4" fillId="34" borderId="12" xfId="35" applyNumberFormat="1" applyFont="1" applyFill="1" applyBorder="1" applyAlignment="1">
      <alignment horizontal="center" vertical="center"/>
    </xf>
    <xf numFmtId="178" fontId="4" fillId="34" borderId="29" xfId="35" applyNumberFormat="1" applyFont="1" applyFill="1" applyBorder="1" applyAlignment="1">
      <alignment horizontal="center" vertical="center"/>
    </xf>
    <xf numFmtId="178" fontId="4" fillId="34" borderId="26" xfId="35" applyNumberFormat="1" applyFont="1" applyFill="1" applyBorder="1" applyAlignment="1">
      <alignment horizontal="right" vertical="center"/>
    </xf>
    <xf numFmtId="178" fontId="4" fillId="34" borderId="28" xfId="35" applyNumberFormat="1" applyFont="1" applyFill="1" applyBorder="1" applyAlignment="1">
      <alignment horizontal="right" vertical="center"/>
    </xf>
    <xf numFmtId="0" fontId="3" fillId="0" borderId="31" xfId="33" applyFont="1" applyFill="1" applyBorder="1" applyAlignment="1">
      <alignment horizontal="center" vertical="center"/>
      <protection/>
    </xf>
    <xf numFmtId="178" fontId="32" fillId="0" borderId="24" xfId="35" applyNumberFormat="1" applyFont="1" applyFill="1" applyBorder="1" applyAlignment="1">
      <alignment horizontal="center" vertical="center"/>
    </xf>
    <xf numFmtId="178" fontId="4" fillId="13" borderId="40" xfId="35" applyNumberFormat="1" applyFont="1" applyFill="1" applyBorder="1" applyAlignment="1">
      <alignment horizontal="center" vertical="center"/>
    </xf>
    <xf numFmtId="10" fontId="4" fillId="0" borderId="30" xfId="44" applyNumberFormat="1" applyFont="1" applyFill="1" applyBorder="1" applyAlignment="1">
      <alignment horizontal="center" vertical="center"/>
    </xf>
    <xf numFmtId="185" fontId="4" fillId="13" borderId="34" xfId="34" applyNumberFormat="1" applyFont="1" applyFill="1" applyBorder="1" applyAlignment="1">
      <alignment horizontal="center" vertical="center"/>
    </xf>
    <xf numFmtId="178" fontId="32" fillId="34" borderId="64" xfId="35" applyNumberFormat="1" applyFont="1" applyFill="1" applyBorder="1" applyAlignment="1">
      <alignment horizontal="center" vertical="center" wrapText="1"/>
    </xf>
    <xf numFmtId="178" fontId="32" fillId="34" borderId="65" xfId="35" applyNumberFormat="1" applyFont="1" applyFill="1" applyBorder="1" applyAlignment="1">
      <alignment horizontal="center" vertical="center"/>
    </xf>
    <xf numFmtId="185" fontId="4" fillId="0" borderId="25" xfId="34" applyNumberFormat="1" applyFont="1" applyFill="1" applyBorder="1" applyAlignment="1" applyProtection="1">
      <alignment horizontal="center" vertical="center"/>
      <protection/>
    </xf>
    <xf numFmtId="0" fontId="12" fillId="0" borderId="45" xfId="33" applyFont="1" applyFill="1" applyBorder="1" applyAlignment="1">
      <alignment horizontal="center" vertical="center" wrapText="1"/>
      <protection/>
    </xf>
    <xf numFmtId="0" fontId="16" fillId="0" borderId="45" xfId="33" applyFont="1" applyFill="1" applyBorder="1" applyAlignment="1">
      <alignment horizontal="center" vertical="center" wrapText="1"/>
      <protection/>
    </xf>
    <xf numFmtId="0" fontId="23" fillId="0" borderId="45" xfId="33" applyFont="1" applyFill="1" applyBorder="1" applyAlignment="1">
      <alignment horizontal="center" vertical="center" wrapText="1"/>
      <protection/>
    </xf>
    <xf numFmtId="0" fontId="4" fillId="34" borderId="45" xfId="33" applyFont="1" applyFill="1" applyBorder="1" applyAlignment="1">
      <alignment horizontal="center" vertical="center"/>
      <protection/>
    </xf>
    <xf numFmtId="185" fontId="4" fillId="34" borderId="10" xfId="34" applyNumberFormat="1" applyFont="1" applyFill="1" applyBorder="1" applyAlignment="1">
      <alignment horizontal="center" vertical="center"/>
    </xf>
    <xf numFmtId="43" fontId="80" fillId="34" borderId="10" xfId="34" applyFont="1" applyFill="1" applyBorder="1" applyAlignment="1">
      <alignment horizontal="right" vertical="center"/>
    </xf>
    <xf numFmtId="0" fontId="4" fillId="13" borderId="48" xfId="33" applyFont="1" applyFill="1" applyBorder="1" applyAlignment="1">
      <alignment horizontal="center" vertical="center"/>
      <protection/>
    </xf>
    <xf numFmtId="179" fontId="4" fillId="13" borderId="48" xfId="35" applyNumberFormat="1" applyFont="1" applyFill="1" applyBorder="1" applyAlignment="1">
      <alignment horizontal="right" vertical="center"/>
    </xf>
    <xf numFmtId="178" fontId="4" fillId="13" borderId="49" xfId="35" applyNumberFormat="1" applyFont="1" applyFill="1" applyBorder="1" applyAlignment="1">
      <alignment horizontal="right" vertical="center"/>
    </xf>
    <xf numFmtId="178" fontId="4" fillId="13" borderId="50" xfId="35" applyNumberFormat="1" applyFont="1" applyFill="1" applyBorder="1" applyAlignment="1">
      <alignment horizontal="center" vertical="center"/>
    </xf>
    <xf numFmtId="178" fontId="4" fillId="13" borderId="48" xfId="35" applyNumberFormat="1" applyFont="1" applyFill="1" applyBorder="1" applyAlignment="1">
      <alignment horizontal="center" vertical="center"/>
    </xf>
    <xf numFmtId="178" fontId="4" fillId="13" borderId="51" xfId="35" applyNumberFormat="1" applyFont="1" applyFill="1" applyBorder="1" applyAlignment="1">
      <alignment horizontal="right" vertical="center"/>
    </xf>
    <xf numFmtId="178" fontId="4" fillId="13" borderId="66" xfId="35" applyNumberFormat="1" applyFont="1" applyFill="1" applyBorder="1" applyAlignment="1">
      <alignment horizontal="right" vertical="center"/>
    </xf>
    <xf numFmtId="0" fontId="26" fillId="0" borderId="10" xfId="33" applyFont="1" applyFill="1" applyBorder="1" applyAlignment="1">
      <alignment horizontal="left" vertical="center" wrapText="1"/>
      <protection/>
    </xf>
    <xf numFmtId="0" fontId="33" fillId="0" borderId="10" xfId="33" applyFont="1" applyFill="1" applyBorder="1" applyAlignment="1">
      <alignment horizontal="left" vertical="center" wrapText="1"/>
      <protection/>
    </xf>
    <xf numFmtId="43" fontId="8" fillId="0" borderId="0" xfId="34" applyFont="1" applyFill="1" applyBorder="1" applyAlignment="1">
      <alignment horizontal="left" vertical="center"/>
    </xf>
    <xf numFmtId="43" fontId="0" fillId="0" borderId="0" xfId="34" applyFont="1" applyFill="1" applyBorder="1" applyAlignment="1">
      <alignment vertical="center"/>
    </xf>
    <xf numFmtId="43" fontId="0" fillId="0" borderId="0" xfId="34" applyFont="1" applyFill="1" applyAlignment="1" applyProtection="1">
      <alignment vertical="center"/>
      <protection/>
    </xf>
    <xf numFmtId="0" fontId="81" fillId="0" borderId="20" xfId="33" applyFont="1" applyFill="1" applyBorder="1" applyAlignment="1">
      <alignment horizontal="center" vertical="center"/>
      <protection/>
    </xf>
    <xf numFmtId="0" fontId="82" fillId="0" borderId="10" xfId="33" applyFont="1" applyFill="1" applyBorder="1" applyAlignment="1">
      <alignment horizontal="center" vertical="center" wrapText="1"/>
      <protection/>
    </xf>
    <xf numFmtId="0" fontId="82" fillId="0" borderId="10" xfId="33" applyFont="1" applyFill="1" applyBorder="1" applyAlignment="1">
      <alignment horizontal="center" vertical="center"/>
      <protection/>
    </xf>
    <xf numFmtId="0" fontId="83" fillId="0" borderId="10" xfId="33" applyFont="1" applyFill="1" applyBorder="1" applyAlignment="1">
      <alignment horizontal="left" vertical="center" wrapText="1"/>
      <protection/>
    </xf>
    <xf numFmtId="0" fontId="84" fillId="0" borderId="10" xfId="33" applyFont="1" applyFill="1" applyBorder="1" applyAlignment="1">
      <alignment horizontal="center" vertical="center" wrapText="1"/>
      <protection/>
    </xf>
    <xf numFmtId="49" fontId="81" fillId="0" borderId="10" xfId="33" applyNumberFormat="1" applyFont="1" applyFill="1" applyBorder="1" applyAlignment="1">
      <alignment horizontal="center" vertical="center"/>
      <protection/>
    </xf>
    <xf numFmtId="0" fontId="81" fillId="0" borderId="10" xfId="33" applyFont="1" applyFill="1" applyBorder="1" applyAlignment="1">
      <alignment horizontal="center" vertical="center"/>
      <protection/>
    </xf>
    <xf numFmtId="182" fontId="81" fillId="0" borderId="10" xfId="33" applyNumberFormat="1" applyFont="1" applyFill="1" applyBorder="1" applyAlignment="1">
      <alignment horizontal="center" vertical="center"/>
      <protection/>
    </xf>
    <xf numFmtId="179" fontId="81" fillId="0" borderId="10" xfId="33" applyNumberFormat="1" applyFont="1" applyFill="1" applyBorder="1" applyAlignment="1">
      <alignment horizontal="right" vertical="center"/>
      <protection/>
    </xf>
    <xf numFmtId="179" fontId="81" fillId="0" borderId="10" xfId="35" applyNumberFormat="1" applyFont="1" applyFill="1" applyBorder="1" applyAlignment="1">
      <alignment horizontal="right" vertical="center"/>
    </xf>
    <xf numFmtId="178" fontId="81" fillId="0" borderId="21" xfId="33" applyNumberFormat="1" applyFont="1" applyFill="1" applyBorder="1" applyAlignment="1">
      <alignment horizontal="right" vertical="center"/>
      <protection/>
    </xf>
    <xf numFmtId="0" fontId="81" fillId="0" borderId="22" xfId="33" applyFont="1" applyFill="1" applyBorder="1" applyAlignment="1">
      <alignment horizontal="center" vertical="center" shrinkToFit="1"/>
      <protection/>
    </xf>
    <xf numFmtId="178" fontId="81" fillId="0" borderId="23" xfId="35" applyNumberFormat="1" applyFont="1" applyFill="1" applyBorder="1" applyAlignment="1">
      <alignment horizontal="right" vertical="center"/>
    </xf>
    <xf numFmtId="178" fontId="85" fillId="0" borderId="24" xfId="35" applyNumberFormat="1" applyFont="1" applyFill="1" applyBorder="1" applyAlignment="1">
      <alignment horizontal="left" vertical="top" wrapText="1"/>
    </xf>
    <xf numFmtId="43" fontId="4" fillId="0" borderId="12" xfId="34" applyFont="1" applyFill="1" applyBorder="1" applyAlignment="1" applyProtection="1">
      <alignment horizontal="center" vertical="center"/>
      <protection/>
    </xf>
    <xf numFmtId="185" fontId="4" fillId="0" borderId="12" xfId="34" applyNumberFormat="1" applyFont="1" applyFill="1" applyBorder="1" applyAlignment="1" applyProtection="1">
      <alignment horizontal="center" vertical="center"/>
      <protection/>
    </xf>
    <xf numFmtId="0" fontId="4" fillId="34" borderId="45" xfId="0" applyNumberFormat="1" applyFont="1" applyFill="1" applyBorder="1" applyAlignment="1">
      <alignment horizontal="center" vertical="center"/>
    </xf>
    <xf numFmtId="176" fontId="80" fillId="34" borderId="45" xfId="0" applyNumberFormat="1" applyFont="1" applyFill="1" applyBorder="1" applyAlignment="1">
      <alignment horizontal="right" vertical="center"/>
    </xf>
    <xf numFmtId="0" fontId="4" fillId="34" borderId="67" xfId="0" applyNumberFormat="1" applyFont="1" applyFill="1" applyBorder="1" applyAlignment="1">
      <alignment horizontal="center" vertical="center"/>
    </xf>
    <xf numFmtId="185" fontId="80" fillId="34" borderId="68" xfId="34" applyNumberFormat="1" applyFont="1" applyFill="1" applyBorder="1" applyAlignment="1">
      <alignment horizontal="right" vertical="center"/>
    </xf>
    <xf numFmtId="0" fontId="4" fillId="34" borderId="69" xfId="0" applyNumberFormat="1" applyFont="1" applyFill="1" applyBorder="1" applyAlignment="1">
      <alignment horizontal="center" vertical="center"/>
    </xf>
    <xf numFmtId="176" fontId="80" fillId="34" borderId="69" xfId="0" applyNumberFormat="1" applyFont="1" applyFill="1" applyBorder="1" applyAlignment="1">
      <alignment horizontal="right" vertical="center"/>
    </xf>
    <xf numFmtId="0" fontId="4" fillId="34" borderId="70" xfId="0" applyNumberFormat="1" applyFont="1" applyFill="1" applyBorder="1" applyAlignment="1">
      <alignment horizontal="center" vertical="center"/>
    </xf>
    <xf numFmtId="185" fontId="80" fillId="34" borderId="71" xfId="34" applyNumberFormat="1" applyFont="1" applyFill="1" applyBorder="1" applyAlignment="1">
      <alignment horizontal="right" vertical="center"/>
    </xf>
    <xf numFmtId="185" fontId="80" fillId="34" borderId="72" xfId="34" applyNumberFormat="1" applyFont="1" applyFill="1" applyBorder="1" applyAlignment="1">
      <alignment horizontal="right" vertical="center"/>
    </xf>
    <xf numFmtId="0" fontId="34" fillId="0" borderId="10" xfId="33" applyFont="1" applyFill="1" applyBorder="1" applyAlignment="1">
      <alignment horizontal="left" vertical="center" wrapText="1"/>
      <protection/>
    </xf>
    <xf numFmtId="0" fontId="0" fillId="0" borderId="0" xfId="33" applyFont="1" applyFill="1" applyAlignment="1">
      <alignment horizontal="left" vertical="center"/>
      <protection/>
    </xf>
    <xf numFmtId="178" fontId="4" fillId="13" borderId="30" xfId="35" applyNumberFormat="1" applyFont="1" applyFill="1" applyBorder="1" applyAlignment="1">
      <alignment horizontal="center" vertical="center"/>
    </xf>
    <xf numFmtId="43" fontId="8" fillId="0" borderId="0" xfId="34" applyFont="1" applyFill="1" applyAlignment="1">
      <alignment horizontal="left" vertical="center" wrapText="1"/>
    </xf>
    <xf numFmtId="177" fontId="4" fillId="0" borderId="73" xfId="34" applyNumberFormat="1" applyFont="1" applyFill="1" applyBorder="1" applyAlignment="1">
      <alignment horizontal="right" vertical="center"/>
    </xf>
    <xf numFmtId="185" fontId="80" fillId="34" borderId="36" xfId="34" applyNumberFormat="1" applyFont="1" applyFill="1" applyBorder="1" applyAlignment="1">
      <alignment horizontal="right" vertical="center"/>
    </xf>
    <xf numFmtId="0" fontId="0" fillId="0" borderId="0" xfId="33" applyFont="1" applyFill="1" applyAlignment="1">
      <alignment vertical="center"/>
      <protection/>
    </xf>
    <xf numFmtId="0" fontId="4" fillId="34" borderId="34" xfId="0" applyNumberFormat="1" applyFont="1" applyFill="1" applyBorder="1" applyAlignment="1">
      <alignment horizontal="center" vertical="center"/>
    </xf>
    <xf numFmtId="185" fontId="4" fillId="34" borderId="44" xfId="34" applyNumberFormat="1" applyFont="1" applyFill="1" applyBorder="1" applyAlignment="1">
      <alignment horizontal="center" vertical="center"/>
    </xf>
    <xf numFmtId="0" fontId="86" fillId="0" borderId="10" xfId="33" applyFont="1" applyFill="1" applyBorder="1" applyAlignment="1">
      <alignment horizontal="center" vertical="center" wrapText="1"/>
      <protection/>
    </xf>
    <xf numFmtId="0" fontId="81" fillId="0" borderId="22" xfId="33" applyFont="1" applyFill="1" applyBorder="1" applyAlignment="1">
      <alignment horizontal="center" vertical="center"/>
      <protection/>
    </xf>
    <xf numFmtId="178" fontId="87" fillId="0" borderId="24" xfId="35" applyNumberFormat="1" applyFont="1" applyFill="1" applyBorder="1" applyAlignment="1">
      <alignment horizontal="right" vertical="center" wrapText="1"/>
    </xf>
    <xf numFmtId="0" fontId="88" fillId="0" borderId="10" xfId="33" applyFont="1" applyFill="1" applyBorder="1" applyAlignment="1">
      <alignment horizontal="center" vertical="center"/>
      <protection/>
    </xf>
    <xf numFmtId="0" fontId="89" fillId="0" borderId="10" xfId="33" applyFont="1" applyFill="1" applyBorder="1" applyAlignment="1">
      <alignment horizontal="center" vertical="center" wrapText="1"/>
      <protection/>
    </xf>
    <xf numFmtId="0" fontId="26" fillId="0" borderId="10" xfId="33" applyFont="1" applyFill="1" applyBorder="1" applyAlignment="1">
      <alignment vertical="center" wrapText="1"/>
      <protection/>
    </xf>
    <xf numFmtId="0" fontId="24" fillId="0" borderId="10" xfId="33" applyFont="1" applyFill="1" applyBorder="1" applyAlignment="1">
      <alignment vertical="center" wrapText="1"/>
      <protection/>
    </xf>
    <xf numFmtId="0" fontId="86" fillId="0" borderId="10" xfId="33" applyFont="1" applyFill="1" applyBorder="1" applyAlignment="1">
      <alignment vertical="center" wrapText="1"/>
      <protection/>
    </xf>
    <xf numFmtId="43" fontId="11" fillId="0" borderId="0" xfId="34" applyFont="1" applyFill="1" applyAlignment="1">
      <alignment horizontal="left" vertical="center"/>
    </xf>
    <xf numFmtId="43" fontId="4" fillId="34" borderId="34" xfId="34" applyFont="1" applyFill="1" applyBorder="1" applyAlignment="1">
      <alignment horizontal="right" vertical="center"/>
    </xf>
    <xf numFmtId="185" fontId="4" fillId="34" borderId="35" xfId="34" applyNumberFormat="1" applyFont="1" applyFill="1" applyBorder="1" applyAlignment="1">
      <alignment horizontal="right" vertical="center"/>
    </xf>
    <xf numFmtId="0" fontId="4" fillId="34" borderId="74" xfId="0" applyNumberFormat="1" applyFont="1" applyFill="1" applyBorder="1" applyAlignment="1">
      <alignment horizontal="center" vertical="center"/>
    </xf>
    <xf numFmtId="43" fontId="4" fillId="34" borderId="74" xfId="34" applyFont="1" applyFill="1" applyBorder="1" applyAlignment="1">
      <alignment horizontal="right" vertical="center"/>
    </xf>
    <xf numFmtId="185" fontId="4" fillId="34" borderId="75" xfId="34" applyNumberFormat="1" applyFont="1" applyFill="1" applyBorder="1" applyAlignment="1">
      <alignment horizontal="center" vertical="center"/>
    </xf>
    <xf numFmtId="185" fontId="4" fillId="34" borderId="76" xfId="34" applyNumberFormat="1" applyFont="1" applyFill="1" applyBorder="1" applyAlignment="1">
      <alignment horizontal="right" vertical="center"/>
    </xf>
    <xf numFmtId="0" fontId="16" fillId="13" borderId="77" xfId="33" applyFont="1" applyFill="1" applyBorder="1" applyAlignment="1">
      <alignment horizontal="distributed" vertical="center" indent="1"/>
      <protection/>
    </xf>
    <xf numFmtId="0" fontId="16" fillId="13" borderId="78" xfId="33" applyFont="1" applyFill="1" applyBorder="1" applyAlignment="1">
      <alignment horizontal="distributed" vertical="center" indent="1"/>
      <protection/>
    </xf>
    <xf numFmtId="0" fontId="16" fillId="13" borderId="29" xfId="33" applyFont="1" applyFill="1" applyBorder="1" applyAlignment="1">
      <alignment horizontal="distributed" vertical="center" indent="1"/>
      <protection/>
    </xf>
    <xf numFmtId="0" fontId="16" fillId="0" borderId="18" xfId="33" applyFont="1" applyFill="1" applyBorder="1" applyAlignment="1" applyProtection="1">
      <alignment horizontal="distributed" vertical="center"/>
      <protection/>
    </xf>
    <xf numFmtId="0" fontId="16" fillId="0" borderId="13" xfId="33" applyFont="1" applyFill="1" applyBorder="1" applyAlignment="1" applyProtection="1">
      <alignment horizontal="distributed" vertical="center"/>
      <protection/>
    </xf>
    <xf numFmtId="10" fontId="4" fillId="0" borderId="14" xfId="44" applyNumberFormat="1" applyFont="1" applyFill="1" applyBorder="1" applyAlignment="1" applyProtection="1">
      <alignment vertical="center"/>
      <protection/>
    </xf>
    <xf numFmtId="10" fontId="4" fillId="0" borderId="79" xfId="44" applyNumberFormat="1" applyFont="1" applyFill="1" applyBorder="1" applyAlignment="1" applyProtection="1">
      <alignment vertical="center"/>
      <protection/>
    </xf>
    <xf numFmtId="10" fontId="4" fillId="0" borderId="78" xfId="44" applyNumberFormat="1" applyFont="1" applyFill="1" applyBorder="1" applyAlignment="1" applyProtection="1">
      <alignment vertical="center"/>
      <protection/>
    </xf>
    <xf numFmtId="10" fontId="4" fillId="0" borderId="29" xfId="44" applyNumberFormat="1" applyFont="1" applyFill="1" applyBorder="1" applyAlignment="1" applyProtection="1">
      <alignment vertical="center"/>
      <protection/>
    </xf>
    <xf numFmtId="0" fontId="16" fillId="0" borderId="43" xfId="33" applyFont="1" applyFill="1" applyBorder="1" applyAlignment="1" applyProtection="1">
      <alignment horizontal="center" vertical="center"/>
      <protection/>
    </xf>
    <xf numFmtId="0" fontId="16" fillId="0" borderId="80" xfId="33" applyFont="1" applyFill="1" applyBorder="1" applyAlignment="1" applyProtection="1">
      <alignment horizontal="center" vertical="center"/>
      <protection/>
    </xf>
    <xf numFmtId="0" fontId="16" fillId="0" borderId="80" xfId="33" applyFont="1" applyFill="1" applyBorder="1" applyAlignment="1" applyProtection="1">
      <alignment horizontal="distributed" vertical="center"/>
      <protection/>
    </xf>
    <xf numFmtId="0" fontId="16" fillId="0" borderId="12" xfId="33" applyFont="1" applyFill="1" applyBorder="1" applyAlignment="1" applyProtection="1">
      <alignment horizontal="distributed" vertical="center"/>
      <protection/>
    </xf>
    <xf numFmtId="0" fontId="18" fillId="0" borderId="31" xfId="33" applyFont="1" applyFill="1" applyBorder="1" applyAlignment="1">
      <alignment horizontal="right" vertical="center"/>
      <protection/>
    </xf>
    <xf numFmtId="0" fontId="7" fillId="0" borderId="10" xfId="33" applyFont="1" applyFill="1" applyBorder="1" applyAlignment="1">
      <alignment horizontal="center" vertical="center" wrapText="1"/>
      <protection/>
    </xf>
    <xf numFmtId="0" fontId="7" fillId="0" borderId="10" xfId="33" applyFont="1" applyFill="1" applyBorder="1" applyAlignment="1">
      <alignment horizontal="center" vertical="center" textRotation="255"/>
      <protection/>
    </xf>
    <xf numFmtId="0" fontId="7" fillId="0" borderId="43" xfId="33" applyFont="1" applyFill="1" applyBorder="1" applyAlignment="1">
      <alignment horizontal="distributed" vertical="center"/>
      <protection/>
    </xf>
    <xf numFmtId="0" fontId="7" fillId="0" borderId="80" xfId="33" applyFont="1" applyFill="1" applyBorder="1" applyAlignment="1">
      <alignment horizontal="distributed" vertical="center"/>
      <protection/>
    </xf>
    <xf numFmtId="0" fontId="7" fillId="0" borderId="12" xfId="33" applyFont="1" applyFill="1" applyBorder="1" applyAlignment="1">
      <alignment horizontal="distributed" vertical="center"/>
      <protection/>
    </xf>
    <xf numFmtId="0" fontId="7" fillId="0" borderId="81" xfId="33" applyFont="1" applyFill="1" applyBorder="1" applyAlignment="1">
      <alignment horizontal="distributed" vertical="center"/>
      <protection/>
    </xf>
    <xf numFmtId="0" fontId="7" fillId="0" borderId="82" xfId="33" applyFont="1" applyFill="1" applyBorder="1" applyAlignment="1">
      <alignment horizontal="distributed" vertical="center"/>
      <protection/>
    </xf>
    <xf numFmtId="0" fontId="7" fillId="0" borderId="25" xfId="33" applyFont="1" applyFill="1" applyBorder="1" applyAlignment="1">
      <alignment horizontal="distributed" vertical="center"/>
      <protection/>
    </xf>
    <xf numFmtId="0" fontId="7" fillId="0" borderId="11" xfId="33" applyFont="1" applyFill="1" applyBorder="1" applyAlignment="1">
      <alignment horizontal="distributed" vertical="center"/>
      <protection/>
    </xf>
    <xf numFmtId="0" fontId="7" fillId="0" borderId="34" xfId="33" applyFont="1" applyFill="1" applyBorder="1" applyAlignment="1">
      <alignment horizontal="center" vertical="center" wrapText="1"/>
      <protection/>
    </xf>
    <xf numFmtId="0" fontId="7" fillId="0" borderId="58" xfId="33" applyFont="1" applyFill="1" applyBorder="1" applyAlignment="1">
      <alignment horizontal="center" vertical="center" wrapText="1"/>
      <protection/>
    </xf>
    <xf numFmtId="0" fontId="7" fillId="0" borderId="45" xfId="33" applyFont="1" applyFill="1" applyBorder="1" applyAlignment="1">
      <alignment horizontal="center" vertical="center" wrapText="1"/>
      <protection/>
    </xf>
    <xf numFmtId="0" fontId="7" fillId="0" borderId="23" xfId="33" applyFont="1" applyFill="1" applyBorder="1" applyAlignment="1">
      <alignment horizontal="center" vertical="center" wrapText="1"/>
      <protection/>
    </xf>
    <xf numFmtId="0" fontId="7" fillId="0" borderId="21" xfId="33" applyFont="1" applyFill="1" applyBorder="1" applyAlignment="1">
      <alignment horizontal="distributed" vertical="center"/>
      <protection/>
    </xf>
    <xf numFmtId="0" fontId="7" fillId="0" borderId="83" xfId="33" applyFont="1" applyFill="1" applyBorder="1" applyAlignment="1">
      <alignment horizontal="distributed" vertical="center"/>
      <protection/>
    </xf>
    <xf numFmtId="0" fontId="7" fillId="0" borderId="42" xfId="33" applyFont="1" applyFill="1" applyBorder="1" applyAlignment="1">
      <alignment horizontal="distributed" vertical="center"/>
      <protection/>
    </xf>
    <xf numFmtId="0" fontId="7" fillId="0" borderId="34" xfId="33" applyFont="1" applyFill="1" applyBorder="1" applyAlignment="1">
      <alignment horizontal="center" vertical="center" textRotation="255"/>
      <protection/>
    </xf>
    <xf numFmtId="0" fontId="7" fillId="0" borderId="45" xfId="33" applyFont="1" applyFill="1" applyBorder="1" applyAlignment="1">
      <alignment horizontal="center" vertical="center" textRotation="255"/>
      <protection/>
    </xf>
    <xf numFmtId="0" fontId="7" fillId="0" borderId="22" xfId="33" applyFont="1" applyFill="1" applyBorder="1" applyAlignment="1">
      <alignment horizontal="center" vertical="center" textRotation="255"/>
      <protection/>
    </xf>
    <xf numFmtId="0" fontId="7" fillId="0" borderId="10" xfId="33" applyFont="1" applyFill="1" applyBorder="1" applyAlignment="1">
      <alignment horizontal="distributed" vertical="center"/>
      <protection/>
    </xf>
    <xf numFmtId="0" fontId="7" fillId="0" borderId="21" xfId="33" applyFont="1" applyFill="1" applyBorder="1" applyAlignment="1">
      <alignment horizontal="distributed" vertical="center"/>
      <protection/>
    </xf>
    <xf numFmtId="0" fontId="7" fillId="0" borderId="83" xfId="33" applyFont="1" applyFill="1" applyBorder="1" applyAlignment="1">
      <alignment horizontal="distributed" vertical="center"/>
      <protection/>
    </xf>
    <xf numFmtId="0" fontId="7" fillId="0" borderId="42" xfId="33" applyFont="1" applyFill="1" applyBorder="1" applyAlignment="1">
      <alignment horizontal="distributed" vertical="center"/>
      <protection/>
    </xf>
    <xf numFmtId="0" fontId="16" fillId="0" borderId="84" xfId="33" applyFont="1" applyFill="1" applyBorder="1" applyAlignment="1">
      <alignment horizontal="distributed" vertical="center"/>
      <protection/>
    </xf>
    <xf numFmtId="0" fontId="16" fillId="0" borderId="85" xfId="33" applyFont="1" applyFill="1" applyBorder="1" applyAlignment="1">
      <alignment horizontal="distributed" vertical="center"/>
      <protection/>
    </xf>
    <xf numFmtId="0" fontId="16" fillId="0" borderId="86" xfId="33" applyFont="1" applyFill="1" applyBorder="1" applyAlignment="1">
      <alignment horizontal="distributed" vertical="center"/>
      <protection/>
    </xf>
    <xf numFmtId="0" fontId="7" fillId="0" borderId="37" xfId="33" applyFont="1" applyFill="1" applyBorder="1" applyAlignment="1">
      <alignment horizontal="center" vertical="center" textRotation="255"/>
      <protection/>
    </xf>
    <xf numFmtId="0" fontId="7" fillId="0" borderId="87" xfId="33" applyFont="1" applyFill="1" applyBorder="1" applyAlignment="1">
      <alignment horizontal="center" vertical="center" textRotation="255"/>
      <protection/>
    </xf>
    <xf numFmtId="0" fontId="7" fillId="0" borderId="88" xfId="33" applyFont="1" applyFill="1" applyBorder="1" applyAlignment="1">
      <alignment horizontal="center" vertical="center" textRotation="255"/>
      <protection/>
    </xf>
    <xf numFmtId="0" fontId="7" fillId="0" borderId="34" xfId="33" applyFont="1" applyFill="1" applyBorder="1" applyAlignment="1">
      <alignment horizontal="center" vertical="center"/>
      <protection/>
    </xf>
    <xf numFmtId="0" fontId="7" fillId="0" borderId="58" xfId="33" applyFont="1" applyFill="1" applyBorder="1" applyAlignment="1">
      <alignment horizontal="center" vertical="center"/>
      <protection/>
    </xf>
    <xf numFmtId="0" fontId="7" fillId="0" borderId="45" xfId="33" applyFont="1" applyFill="1" applyBorder="1" applyAlignment="1">
      <alignment horizontal="center" vertical="center"/>
      <protection/>
    </xf>
    <xf numFmtId="0" fontId="7" fillId="0" borderId="58" xfId="33" applyFont="1" applyFill="1" applyBorder="1" applyAlignment="1">
      <alignment horizontal="center" vertical="center" textRotation="255"/>
      <protection/>
    </xf>
    <xf numFmtId="0" fontId="7" fillId="0" borderId="38" xfId="33" applyFont="1" applyFill="1" applyBorder="1" applyAlignment="1">
      <alignment horizontal="center" vertical="center" wrapText="1"/>
      <protection/>
    </xf>
    <xf numFmtId="0" fontId="7" fillId="0" borderId="89" xfId="33" applyFont="1" applyFill="1" applyBorder="1" applyAlignment="1">
      <alignment horizontal="center" vertical="center" wrapText="1"/>
      <protection/>
    </xf>
    <xf numFmtId="0" fontId="7" fillId="0" borderId="90" xfId="33" applyFont="1" applyFill="1" applyBorder="1" applyAlignment="1">
      <alignment horizontal="center" vertical="center" wrapText="1"/>
      <protection/>
    </xf>
    <xf numFmtId="0" fontId="16" fillId="13" borderId="91" xfId="33" applyFont="1" applyFill="1" applyBorder="1" applyAlignment="1">
      <alignment horizontal="distributed" vertical="center" indent="1"/>
      <protection/>
    </xf>
    <xf numFmtId="0" fontId="16" fillId="13" borderId="92" xfId="33" applyFont="1" applyFill="1" applyBorder="1" applyAlignment="1">
      <alignment horizontal="distributed" vertical="center" indent="1"/>
      <protection/>
    </xf>
    <xf numFmtId="0" fontId="16" fillId="13" borderId="93" xfId="33" applyFont="1" applyFill="1" applyBorder="1" applyAlignment="1">
      <alignment horizontal="distributed" vertical="center" indent="1"/>
      <protection/>
    </xf>
    <xf numFmtId="0" fontId="0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center" vertical="center"/>
      <protection/>
    </xf>
    <xf numFmtId="0" fontId="16" fillId="9" borderId="87" xfId="33" applyFont="1" applyFill="1" applyBorder="1" applyAlignment="1">
      <alignment horizontal="center" vertical="center" wrapText="1"/>
      <protection/>
    </xf>
    <xf numFmtId="0" fontId="16" fillId="9" borderId="94" xfId="33" applyFont="1" applyFill="1" applyBorder="1" applyAlignment="1">
      <alignment horizontal="center" vertical="center"/>
      <protection/>
    </xf>
    <xf numFmtId="0" fontId="16" fillId="0" borderId="84" xfId="33" applyFont="1" applyFill="1" applyBorder="1" applyAlignment="1">
      <alignment horizontal="center" vertical="center"/>
      <protection/>
    </xf>
    <xf numFmtId="0" fontId="16" fillId="0" borderId="85" xfId="33" applyFont="1" applyFill="1" applyBorder="1" applyAlignment="1">
      <alignment horizontal="center" vertical="center"/>
      <protection/>
    </xf>
    <xf numFmtId="0" fontId="16" fillId="0" borderId="86" xfId="33" applyFont="1" applyFill="1" applyBorder="1" applyAlignment="1">
      <alignment horizontal="center" vertical="center"/>
      <protection/>
    </xf>
    <xf numFmtId="0" fontId="16" fillId="13" borderId="95" xfId="33" applyFont="1" applyFill="1" applyBorder="1" applyAlignment="1">
      <alignment horizontal="distributed" vertical="center" indent="1"/>
      <protection/>
    </xf>
    <xf numFmtId="0" fontId="16" fillId="13" borderId="96" xfId="33" applyFont="1" applyFill="1" applyBorder="1" applyAlignment="1">
      <alignment horizontal="distributed" vertical="center" indent="1"/>
      <protection/>
    </xf>
    <xf numFmtId="0" fontId="16" fillId="13" borderId="97" xfId="33" applyFont="1" applyFill="1" applyBorder="1" applyAlignment="1">
      <alignment horizontal="distributed" vertical="center" indent="1"/>
      <protection/>
    </xf>
    <xf numFmtId="0" fontId="16" fillId="0" borderId="84" xfId="33" applyFont="1" applyFill="1" applyBorder="1" applyAlignment="1">
      <alignment horizontal="distributed" vertical="center" textRotation="255"/>
      <protection/>
    </xf>
    <xf numFmtId="0" fontId="16" fillId="0" borderId="85" xfId="33" applyFont="1" applyFill="1" applyBorder="1" applyAlignment="1">
      <alignment horizontal="distributed" vertical="center" textRotation="255"/>
      <protection/>
    </xf>
    <xf numFmtId="0" fontId="16" fillId="0" borderId="86" xfId="33" applyFont="1" applyFill="1" applyBorder="1" applyAlignment="1">
      <alignment horizontal="distributed" vertical="center" textRotation="255"/>
      <protection/>
    </xf>
    <xf numFmtId="0" fontId="7" fillId="33" borderId="98" xfId="0" applyFont="1" applyFill="1" applyBorder="1" applyAlignment="1">
      <alignment horizontal="center" vertical="center" textRotation="255"/>
    </xf>
    <xf numFmtId="0" fontId="7" fillId="33" borderId="22" xfId="0" applyFont="1" applyFill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textRotation="255"/>
    </xf>
    <xf numFmtId="0" fontId="7" fillId="33" borderId="45" xfId="0" applyFont="1" applyFill="1" applyBorder="1" applyAlignment="1">
      <alignment horizontal="center" vertical="center" textRotation="255"/>
    </xf>
    <xf numFmtId="0" fontId="7" fillId="33" borderId="99" xfId="0" applyFont="1" applyFill="1" applyBorder="1" applyAlignment="1">
      <alignment horizontal="center" vertical="center" textRotation="255"/>
    </xf>
    <xf numFmtId="0" fontId="7" fillId="33" borderId="42" xfId="0" applyFont="1" applyFill="1" applyBorder="1" applyAlignment="1">
      <alignment horizontal="center" vertical="center" textRotation="255"/>
    </xf>
    <xf numFmtId="0" fontId="7" fillId="33" borderId="21" xfId="0" applyFont="1" applyFill="1" applyBorder="1" applyAlignment="1">
      <alignment horizontal="distributed" vertical="center"/>
    </xf>
    <xf numFmtId="0" fontId="7" fillId="33" borderId="83" xfId="0" applyFont="1" applyFill="1" applyBorder="1" applyAlignment="1">
      <alignment horizontal="distributed" vertical="center"/>
    </xf>
    <xf numFmtId="0" fontId="7" fillId="33" borderId="42" xfId="0" applyFont="1" applyFill="1" applyBorder="1" applyAlignment="1">
      <alignment horizontal="distributed" vertical="center"/>
    </xf>
    <xf numFmtId="0" fontId="7" fillId="33" borderId="10" xfId="0" applyFont="1" applyFill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textRotation="255"/>
    </xf>
    <xf numFmtId="0" fontId="7" fillId="33" borderId="37" xfId="0" applyFont="1" applyFill="1" applyBorder="1" applyAlignment="1">
      <alignment horizontal="center" vertical="center"/>
    </xf>
    <xf numFmtId="0" fontId="7" fillId="33" borderId="8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7" fillId="0" borderId="87" xfId="0" applyFont="1" applyBorder="1" applyAlignment="1">
      <alignment horizontal="distributed" vertical="center"/>
    </xf>
    <xf numFmtId="0" fontId="7" fillId="0" borderId="88" xfId="0" applyFont="1" applyBorder="1" applyAlignment="1">
      <alignment horizontal="distributed" vertical="center"/>
    </xf>
    <xf numFmtId="0" fontId="14" fillId="33" borderId="31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16" fillId="33" borderId="82" xfId="0" applyFont="1" applyFill="1" applyBorder="1" applyAlignment="1">
      <alignment horizontal="distributed" vertical="center"/>
    </xf>
    <xf numFmtId="0" fontId="16" fillId="33" borderId="25" xfId="0" applyFont="1" applyFill="1" applyBorder="1" applyAlignment="1">
      <alignment horizontal="distributed" vertical="center"/>
    </xf>
    <xf numFmtId="0" fontId="16" fillId="33" borderId="11" xfId="0" applyFont="1" applyFill="1" applyBorder="1" applyAlignment="1">
      <alignment horizontal="distributed" vertical="center"/>
    </xf>
    <xf numFmtId="0" fontId="16" fillId="33" borderId="81" xfId="0" applyFont="1" applyFill="1" applyBorder="1" applyAlignment="1">
      <alignment horizontal="distributed" vertical="center"/>
    </xf>
    <xf numFmtId="0" fontId="16" fillId="33" borderId="80" xfId="0" applyFont="1" applyFill="1" applyBorder="1" applyAlignment="1">
      <alignment horizontal="distributed" vertical="center"/>
    </xf>
    <xf numFmtId="0" fontId="16" fillId="33" borderId="100" xfId="0" applyFont="1" applyFill="1" applyBorder="1" applyAlignment="1">
      <alignment horizontal="distributed" vertical="center"/>
    </xf>
    <xf numFmtId="10" fontId="4" fillId="0" borderId="14" xfId="43" applyNumberFormat="1" applyFont="1" applyBorder="1" applyAlignment="1">
      <alignment horizontal="center" vertical="center"/>
    </xf>
    <xf numFmtId="10" fontId="4" fillId="0" borderId="29" xfId="43" applyNumberFormat="1" applyFont="1" applyBorder="1" applyAlignment="1">
      <alignment horizontal="center" vertical="center"/>
    </xf>
    <xf numFmtId="10" fontId="4" fillId="0" borderId="15" xfId="43" applyNumberFormat="1" applyFont="1" applyBorder="1" applyAlignment="1">
      <alignment vertical="center"/>
    </xf>
    <xf numFmtId="10" fontId="4" fillId="0" borderId="31" xfId="43" applyNumberFormat="1" applyFont="1" applyBorder="1" applyAlignment="1">
      <alignment vertical="center"/>
    </xf>
    <xf numFmtId="10" fontId="4" fillId="0" borderId="79" xfId="43" applyNumberFormat="1" applyFont="1" applyBorder="1" applyAlignment="1">
      <alignment vertical="center"/>
    </xf>
    <xf numFmtId="0" fontId="7" fillId="0" borderId="59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distributed" vertical="center"/>
    </xf>
    <xf numFmtId="0" fontId="7" fillId="33" borderId="83" xfId="0" applyFont="1" applyFill="1" applyBorder="1" applyAlignment="1">
      <alignment horizontal="distributed" vertical="center"/>
    </xf>
    <xf numFmtId="0" fontId="7" fillId="33" borderId="42" xfId="0" applyFont="1" applyFill="1" applyBorder="1" applyAlignment="1">
      <alignment horizontal="distributed" vertical="center"/>
    </xf>
    <xf numFmtId="0" fontId="7" fillId="33" borderId="45" xfId="0" applyFont="1" applyFill="1" applyBorder="1" applyAlignment="1">
      <alignment horizontal="distributed" vertical="center"/>
    </xf>
    <xf numFmtId="0" fontId="24" fillId="0" borderId="10" xfId="33" applyFont="1" applyFill="1" applyBorder="1" applyAlignment="1">
      <alignment horizontal="left" vertical="center" wrapText="1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千分位 2 2" xfId="36"/>
    <cellStyle name="千分位 3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百分比 2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C29"/>
  <sheetViews>
    <sheetView zoomScale="55" zoomScaleNormal="55" zoomScaleSheetLayoutView="100" zoomScalePageLayoutView="0" workbookViewId="0" topLeftCell="A1">
      <selection activeCell="O11" sqref="O11:P11"/>
    </sheetView>
  </sheetViews>
  <sheetFormatPr defaultColWidth="0" defaultRowHeight="16.5"/>
  <cols>
    <col min="1" max="1" width="4.125" style="20" customWidth="1"/>
    <col min="2" max="2" width="7.875" style="20" customWidth="1"/>
    <col min="3" max="3" width="6.75390625" style="41" customWidth="1"/>
    <col min="4" max="5" width="7.25390625" style="20" customWidth="1"/>
    <col min="6" max="6" width="5.75390625" style="20" customWidth="1"/>
    <col min="7" max="15" width="5.25390625" style="20" customWidth="1"/>
    <col min="16" max="16" width="6.75390625" style="20" customWidth="1"/>
    <col min="17" max="17" width="12.00390625" style="20" customWidth="1"/>
    <col min="18" max="18" width="11.875" style="20" bestFit="1" customWidth="1"/>
    <col min="19" max="19" width="11.75390625" style="42" customWidth="1"/>
    <col min="20" max="20" width="5.125" style="20" customWidth="1"/>
    <col min="21" max="23" width="5.75390625" style="20" customWidth="1"/>
    <col min="24" max="24" width="12.125" style="20" customWidth="1"/>
    <col min="25" max="25" width="11.875" style="20" bestFit="1" customWidth="1"/>
    <col min="26" max="26" width="10.25390625" style="20" customWidth="1"/>
    <col min="27" max="27" width="9.875" style="20" customWidth="1"/>
    <col min="28" max="28" width="7.75390625" style="18" bestFit="1" customWidth="1"/>
    <col min="29" max="29" width="7.375" style="19" customWidth="1"/>
    <col min="30" max="30" width="6.875" style="20" customWidth="1"/>
    <col min="31" max="31" width="6.75390625" style="20" customWidth="1"/>
    <col min="32" max="36" width="0" style="20" hidden="1" customWidth="1"/>
    <col min="37" max="16384" width="9.00390625" style="20" hidden="1" customWidth="1"/>
  </cols>
  <sheetData>
    <row r="1" spans="1:27" ht="42" customHeight="1" thickBot="1">
      <c r="A1" s="321" t="s">
        <v>66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59" t="s">
        <v>111</v>
      </c>
      <c r="R1" s="125" t="s">
        <v>262</v>
      </c>
      <c r="S1" s="125"/>
      <c r="T1" s="125"/>
      <c r="U1" s="125"/>
      <c r="V1" s="125"/>
      <c r="W1" s="125"/>
      <c r="X1" s="125"/>
      <c r="Y1" s="125"/>
      <c r="Z1" s="125"/>
      <c r="AA1" s="125"/>
    </row>
    <row r="2" spans="1:27" ht="30" customHeight="1">
      <c r="A2" s="324" t="s">
        <v>1</v>
      </c>
      <c r="B2" s="325"/>
      <c r="C2" s="325"/>
      <c r="D2" s="325"/>
      <c r="E2" s="326"/>
      <c r="F2" s="327" t="s">
        <v>2</v>
      </c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8" t="s">
        <v>3</v>
      </c>
      <c r="U2" s="329"/>
      <c r="V2" s="329"/>
      <c r="W2" s="329"/>
      <c r="X2" s="329"/>
      <c r="Y2" s="329"/>
      <c r="Z2" s="330"/>
      <c r="AA2" s="345" t="s">
        <v>38</v>
      </c>
    </row>
    <row r="3" spans="1:27" ht="20.25" customHeight="1">
      <c r="A3" s="348" t="s">
        <v>4</v>
      </c>
      <c r="B3" s="331" t="s">
        <v>82</v>
      </c>
      <c r="C3" s="351" t="s">
        <v>6</v>
      </c>
      <c r="D3" s="351" t="s">
        <v>39</v>
      </c>
      <c r="E3" s="331" t="s">
        <v>81</v>
      </c>
      <c r="F3" s="338" t="s">
        <v>41</v>
      </c>
      <c r="G3" s="342" t="s">
        <v>42</v>
      </c>
      <c r="H3" s="343"/>
      <c r="I3" s="343"/>
      <c r="J3" s="343"/>
      <c r="K3" s="343"/>
      <c r="L3" s="343"/>
      <c r="M3" s="343"/>
      <c r="N3" s="343"/>
      <c r="O3" s="343"/>
      <c r="P3" s="344"/>
      <c r="Q3" s="331" t="s">
        <v>78</v>
      </c>
      <c r="R3" s="322" t="s">
        <v>48</v>
      </c>
      <c r="S3" s="355" t="s">
        <v>80</v>
      </c>
      <c r="T3" s="340" t="s">
        <v>45</v>
      </c>
      <c r="U3" s="341" t="s">
        <v>46</v>
      </c>
      <c r="V3" s="341"/>
      <c r="W3" s="341"/>
      <c r="X3" s="322" t="s">
        <v>47</v>
      </c>
      <c r="Y3" s="331" t="s">
        <v>78</v>
      </c>
      <c r="Z3" s="334" t="s">
        <v>79</v>
      </c>
      <c r="AA3" s="346"/>
    </row>
    <row r="4" spans="1:27" ht="20.25" customHeight="1">
      <c r="A4" s="349"/>
      <c r="B4" s="332"/>
      <c r="C4" s="352"/>
      <c r="D4" s="352"/>
      <c r="E4" s="332"/>
      <c r="F4" s="354"/>
      <c r="G4" s="338" t="s">
        <v>51</v>
      </c>
      <c r="H4" s="338" t="s">
        <v>52</v>
      </c>
      <c r="I4" s="335" t="s">
        <v>53</v>
      </c>
      <c r="J4" s="336"/>
      <c r="K4" s="336"/>
      <c r="L4" s="336"/>
      <c r="M4" s="336"/>
      <c r="N4" s="336"/>
      <c r="O4" s="337"/>
      <c r="P4" s="338" t="s">
        <v>54</v>
      </c>
      <c r="Q4" s="332"/>
      <c r="R4" s="322"/>
      <c r="S4" s="356"/>
      <c r="T4" s="340"/>
      <c r="U4" s="323" t="s">
        <v>55</v>
      </c>
      <c r="V4" s="323" t="s">
        <v>56</v>
      </c>
      <c r="W4" s="323" t="s">
        <v>54</v>
      </c>
      <c r="X4" s="322"/>
      <c r="Y4" s="332"/>
      <c r="Z4" s="334"/>
      <c r="AA4" s="346"/>
    </row>
    <row r="5" spans="1:29" s="26" customFormat="1" ht="20.25" customHeight="1">
      <c r="A5" s="350"/>
      <c r="B5" s="333"/>
      <c r="C5" s="353"/>
      <c r="D5" s="353"/>
      <c r="E5" s="333"/>
      <c r="F5" s="339"/>
      <c r="G5" s="339"/>
      <c r="H5" s="339"/>
      <c r="I5" s="22" t="s">
        <v>57</v>
      </c>
      <c r="J5" s="22" t="s">
        <v>58</v>
      </c>
      <c r="K5" s="22" t="s">
        <v>59</v>
      </c>
      <c r="L5" s="22" t="s">
        <v>60</v>
      </c>
      <c r="M5" s="22" t="s">
        <v>61</v>
      </c>
      <c r="N5" s="22" t="s">
        <v>62</v>
      </c>
      <c r="O5" s="23" t="s">
        <v>63</v>
      </c>
      <c r="P5" s="339"/>
      <c r="Q5" s="333"/>
      <c r="R5" s="322"/>
      <c r="S5" s="357"/>
      <c r="T5" s="340"/>
      <c r="U5" s="323"/>
      <c r="V5" s="323"/>
      <c r="W5" s="323"/>
      <c r="X5" s="322"/>
      <c r="Y5" s="333"/>
      <c r="Z5" s="334"/>
      <c r="AA5" s="347"/>
      <c r="AB5" s="24"/>
      <c r="AC5" s="25"/>
    </row>
    <row r="6" spans="1:29" ht="35.25" customHeight="1">
      <c r="A6" s="27">
        <v>1</v>
      </c>
      <c r="B6" s="28" t="s">
        <v>113</v>
      </c>
      <c r="C6" s="29" t="s">
        <v>114</v>
      </c>
      <c r="D6" s="63" t="s">
        <v>115</v>
      </c>
      <c r="E6" s="63" t="s">
        <v>116</v>
      </c>
      <c r="F6" s="30" t="s">
        <v>117</v>
      </c>
      <c r="G6" s="31">
        <v>1</v>
      </c>
      <c r="H6" s="31">
        <v>0</v>
      </c>
      <c r="I6" s="31">
        <v>0</v>
      </c>
      <c r="J6" s="31">
        <v>14</v>
      </c>
      <c r="K6" s="31">
        <v>54</v>
      </c>
      <c r="L6" s="31">
        <v>0</v>
      </c>
      <c r="M6" s="31">
        <v>0</v>
      </c>
      <c r="N6" s="31">
        <v>0</v>
      </c>
      <c r="O6" s="32">
        <v>0</v>
      </c>
      <c r="P6" s="31">
        <v>69</v>
      </c>
      <c r="Q6" s="33">
        <v>8910.82</v>
      </c>
      <c r="R6" s="126">
        <v>9438.18</v>
      </c>
      <c r="S6" s="34">
        <v>80000</v>
      </c>
      <c r="T6" s="35"/>
      <c r="U6" s="31"/>
      <c r="V6" s="31"/>
      <c r="W6" s="31">
        <v>0</v>
      </c>
      <c r="X6" s="36"/>
      <c r="Y6" s="36"/>
      <c r="Z6" s="64"/>
      <c r="AA6" s="38"/>
      <c r="AB6" s="137">
        <v>28.02053043249391</v>
      </c>
      <c r="AC6" s="39"/>
    </row>
    <row r="7" spans="1:29" ht="35.25" customHeight="1">
      <c r="A7" s="27">
        <v>2</v>
      </c>
      <c r="B7" s="28" t="s">
        <v>118</v>
      </c>
      <c r="C7" s="29" t="s">
        <v>114</v>
      </c>
      <c r="D7" s="63" t="s">
        <v>119</v>
      </c>
      <c r="E7" s="63" t="s">
        <v>116</v>
      </c>
      <c r="F7" s="30" t="s">
        <v>120</v>
      </c>
      <c r="G7" s="31">
        <v>0</v>
      </c>
      <c r="H7" s="31">
        <v>0</v>
      </c>
      <c r="I7" s="31">
        <v>0</v>
      </c>
      <c r="J7" s="31">
        <v>29</v>
      </c>
      <c r="K7" s="31">
        <v>85</v>
      </c>
      <c r="L7" s="31">
        <v>0</v>
      </c>
      <c r="M7" s="31">
        <v>0</v>
      </c>
      <c r="N7" s="31">
        <v>0</v>
      </c>
      <c r="O7" s="32">
        <v>0</v>
      </c>
      <c r="P7" s="31">
        <v>114</v>
      </c>
      <c r="Q7" s="33">
        <v>15271.61</v>
      </c>
      <c r="R7" s="126">
        <v>15868.86</v>
      </c>
      <c r="S7" s="34">
        <v>185000</v>
      </c>
      <c r="T7" s="35"/>
      <c r="U7" s="31"/>
      <c r="V7" s="31"/>
      <c r="W7" s="31">
        <v>0</v>
      </c>
      <c r="X7" s="36"/>
      <c r="Y7" s="36"/>
      <c r="Z7" s="37"/>
      <c r="AA7" s="38"/>
      <c r="AB7" s="137">
        <v>38.53901590497895</v>
      </c>
      <c r="AC7" s="39"/>
    </row>
    <row r="8" spans="1:29" ht="35.25" customHeight="1">
      <c r="A8" s="27">
        <v>3</v>
      </c>
      <c r="B8" s="28" t="s">
        <v>121</v>
      </c>
      <c r="C8" s="29" t="s">
        <v>122</v>
      </c>
      <c r="D8" s="63" t="s">
        <v>123</v>
      </c>
      <c r="E8" s="73" t="s">
        <v>124</v>
      </c>
      <c r="F8" s="30" t="s">
        <v>125</v>
      </c>
      <c r="G8" s="31">
        <v>0</v>
      </c>
      <c r="H8" s="31">
        <v>0</v>
      </c>
      <c r="I8" s="31">
        <v>0</v>
      </c>
      <c r="J8" s="31">
        <v>16</v>
      </c>
      <c r="K8" s="31">
        <v>12</v>
      </c>
      <c r="L8" s="31">
        <v>0</v>
      </c>
      <c r="M8" s="31">
        <v>0</v>
      </c>
      <c r="N8" s="31">
        <v>0</v>
      </c>
      <c r="O8" s="32">
        <v>0</v>
      </c>
      <c r="P8" s="31">
        <v>28</v>
      </c>
      <c r="Q8" s="33">
        <v>2266.75</v>
      </c>
      <c r="R8" s="36">
        <v>2440.95</v>
      </c>
      <c r="S8" s="34">
        <v>16000</v>
      </c>
      <c r="T8" s="77"/>
      <c r="U8" s="31"/>
      <c r="V8" s="31"/>
      <c r="W8" s="31">
        <v>0</v>
      </c>
      <c r="X8" s="36"/>
      <c r="Y8" s="36"/>
      <c r="Z8" s="37"/>
      <c r="AA8" s="153" t="s">
        <v>126</v>
      </c>
      <c r="AB8" s="137">
        <v>21.668842861783766</v>
      </c>
      <c r="AC8" s="39"/>
    </row>
    <row r="9" spans="1:29" ht="35.25" customHeight="1">
      <c r="A9" s="27">
        <v>4</v>
      </c>
      <c r="B9" s="28" t="s">
        <v>127</v>
      </c>
      <c r="C9" s="29" t="s">
        <v>128</v>
      </c>
      <c r="D9" s="63" t="s">
        <v>129</v>
      </c>
      <c r="E9" s="21" t="s">
        <v>130</v>
      </c>
      <c r="F9" s="30" t="s">
        <v>131</v>
      </c>
      <c r="G9" s="31">
        <v>5</v>
      </c>
      <c r="H9" s="31">
        <v>0</v>
      </c>
      <c r="I9" s="31">
        <v>0</v>
      </c>
      <c r="J9" s="31">
        <v>48</v>
      </c>
      <c r="K9" s="31">
        <v>144</v>
      </c>
      <c r="L9" s="31">
        <v>4</v>
      </c>
      <c r="M9" s="31">
        <v>0</v>
      </c>
      <c r="N9" s="31">
        <v>0</v>
      </c>
      <c r="O9" s="32">
        <v>0</v>
      </c>
      <c r="P9" s="31">
        <v>201</v>
      </c>
      <c r="Q9" s="33">
        <v>24119.04</v>
      </c>
      <c r="R9" s="126">
        <v>24657.12</v>
      </c>
      <c r="S9" s="34">
        <v>220000</v>
      </c>
      <c r="T9" s="35"/>
      <c r="U9" s="31"/>
      <c r="V9" s="31"/>
      <c r="W9" s="31">
        <v>0</v>
      </c>
      <c r="X9" s="36"/>
      <c r="Y9" s="36"/>
      <c r="Z9" s="37"/>
      <c r="AA9" s="153"/>
      <c r="AB9" s="137">
        <v>29.49544501842581</v>
      </c>
      <c r="AC9" s="39"/>
    </row>
    <row r="10" spans="1:29" ht="35.25" customHeight="1">
      <c r="A10" s="27">
        <v>5</v>
      </c>
      <c r="B10" s="28" t="s">
        <v>132</v>
      </c>
      <c r="C10" s="29" t="s">
        <v>133</v>
      </c>
      <c r="D10" s="63" t="s">
        <v>134</v>
      </c>
      <c r="E10" s="63" t="s">
        <v>116</v>
      </c>
      <c r="F10" s="30" t="s">
        <v>125</v>
      </c>
      <c r="G10" s="31">
        <v>0</v>
      </c>
      <c r="H10" s="31">
        <v>0</v>
      </c>
      <c r="I10" s="31">
        <v>0</v>
      </c>
      <c r="J10" s="31">
        <v>12</v>
      </c>
      <c r="K10" s="31">
        <v>4</v>
      </c>
      <c r="L10" s="31">
        <v>0</v>
      </c>
      <c r="M10" s="31">
        <v>0</v>
      </c>
      <c r="N10" s="31">
        <v>0</v>
      </c>
      <c r="O10" s="32">
        <v>0</v>
      </c>
      <c r="P10" s="31">
        <v>16</v>
      </c>
      <c r="Q10" s="33">
        <v>1322.19</v>
      </c>
      <c r="R10" s="126">
        <v>1421.79</v>
      </c>
      <c r="S10" s="34">
        <v>9000</v>
      </c>
      <c r="T10" s="35"/>
      <c r="U10" s="31"/>
      <c r="V10" s="31"/>
      <c r="W10" s="31">
        <v>0</v>
      </c>
      <c r="X10" s="36"/>
      <c r="Y10" s="36"/>
      <c r="Z10" s="37"/>
      <c r="AA10" s="153" t="s">
        <v>126</v>
      </c>
      <c r="AB10" s="137">
        <v>20.92578096322416</v>
      </c>
      <c r="AC10" s="39"/>
    </row>
    <row r="11" spans="1:29" ht="35.25" customHeight="1">
      <c r="A11" s="27">
        <v>6</v>
      </c>
      <c r="B11" s="28" t="s">
        <v>135</v>
      </c>
      <c r="C11" s="29" t="s">
        <v>136</v>
      </c>
      <c r="D11" s="63" t="s">
        <v>137</v>
      </c>
      <c r="E11" s="63" t="s">
        <v>116</v>
      </c>
      <c r="F11" s="30"/>
      <c r="G11" s="31"/>
      <c r="H11" s="31"/>
      <c r="I11" s="31"/>
      <c r="J11" s="31"/>
      <c r="K11" s="31"/>
      <c r="L11" s="31"/>
      <c r="M11" s="31"/>
      <c r="N11" s="31"/>
      <c r="O11" s="32"/>
      <c r="P11" s="31">
        <v>0</v>
      </c>
      <c r="Q11" s="33"/>
      <c r="R11" s="36"/>
      <c r="S11" s="34"/>
      <c r="T11" s="35" t="s">
        <v>138</v>
      </c>
      <c r="U11" s="31">
        <v>0</v>
      </c>
      <c r="V11" s="31">
        <v>9</v>
      </c>
      <c r="W11" s="31">
        <v>9</v>
      </c>
      <c r="X11" s="36">
        <v>851.86</v>
      </c>
      <c r="Y11" s="36">
        <v>1546.49</v>
      </c>
      <c r="Z11" s="37">
        <v>11700</v>
      </c>
      <c r="AA11" s="57"/>
      <c r="AB11" s="139">
        <v>1300</v>
      </c>
      <c r="AC11" s="39"/>
    </row>
    <row r="12" spans="1:29" ht="35.25" customHeight="1">
      <c r="A12" s="27">
        <v>7</v>
      </c>
      <c r="B12" s="28" t="s">
        <v>139</v>
      </c>
      <c r="C12" s="29" t="s">
        <v>136</v>
      </c>
      <c r="D12" s="63" t="s">
        <v>140</v>
      </c>
      <c r="E12" s="63" t="s">
        <v>116</v>
      </c>
      <c r="F12" s="30"/>
      <c r="G12" s="31"/>
      <c r="H12" s="31"/>
      <c r="I12" s="31"/>
      <c r="J12" s="31"/>
      <c r="K12" s="31"/>
      <c r="L12" s="31"/>
      <c r="M12" s="31"/>
      <c r="N12" s="31"/>
      <c r="O12" s="32"/>
      <c r="P12" s="31">
        <v>0</v>
      </c>
      <c r="Q12" s="33"/>
      <c r="R12" s="36"/>
      <c r="S12" s="34"/>
      <c r="T12" s="35">
        <v>4</v>
      </c>
      <c r="U12" s="31">
        <v>0</v>
      </c>
      <c r="V12" s="31">
        <v>10</v>
      </c>
      <c r="W12" s="31">
        <v>10</v>
      </c>
      <c r="X12" s="36">
        <v>1185.99</v>
      </c>
      <c r="Y12" s="36">
        <v>1844.33</v>
      </c>
      <c r="Z12" s="37">
        <v>14000</v>
      </c>
      <c r="AA12" s="153"/>
      <c r="AB12" s="139">
        <v>1400</v>
      </c>
      <c r="AC12" s="39"/>
    </row>
    <row r="13" spans="1:29" ht="35.25" customHeight="1">
      <c r="A13" s="27">
        <v>8</v>
      </c>
      <c r="B13" s="28" t="s">
        <v>141</v>
      </c>
      <c r="C13" s="29" t="s">
        <v>136</v>
      </c>
      <c r="D13" s="63" t="s">
        <v>142</v>
      </c>
      <c r="E13" s="63" t="s">
        <v>116</v>
      </c>
      <c r="F13" s="30"/>
      <c r="G13" s="31"/>
      <c r="H13" s="31"/>
      <c r="I13" s="31"/>
      <c r="J13" s="31"/>
      <c r="K13" s="31"/>
      <c r="L13" s="31"/>
      <c r="M13" s="31"/>
      <c r="N13" s="31"/>
      <c r="O13" s="32"/>
      <c r="P13" s="31">
        <v>0</v>
      </c>
      <c r="Q13" s="33"/>
      <c r="R13" s="36"/>
      <c r="S13" s="34"/>
      <c r="T13" s="35">
        <v>4</v>
      </c>
      <c r="U13" s="31">
        <v>0</v>
      </c>
      <c r="V13" s="31">
        <v>4</v>
      </c>
      <c r="W13" s="31">
        <v>4</v>
      </c>
      <c r="X13" s="36">
        <v>258.98</v>
      </c>
      <c r="Y13" s="36">
        <v>696.13</v>
      </c>
      <c r="Z13" s="37">
        <v>8200</v>
      </c>
      <c r="AA13" s="153"/>
      <c r="AB13" s="139">
        <v>2050</v>
      </c>
      <c r="AC13" s="39"/>
    </row>
    <row r="14" spans="1:29" ht="35.25" customHeight="1">
      <c r="A14" s="27">
        <v>9</v>
      </c>
      <c r="B14" s="28" t="s">
        <v>143</v>
      </c>
      <c r="C14" s="29" t="s">
        <v>144</v>
      </c>
      <c r="D14" s="63" t="s">
        <v>145</v>
      </c>
      <c r="E14" s="63" t="s">
        <v>146</v>
      </c>
      <c r="F14" s="30"/>
      <c r="G14" s="31"/>
      <c r="H14" s="31"/>
      <c r="I14" s="31"/>
      <c r="J14" s="31"/>
      <c r="K14" s="31"/>
      <c r="L14" s="31"/>
      <c r="M14" s="31"/>
      <c r="N14" s="31"/>
      <c r="O14" s="32"/>
      <c r="P14" s="31">
        <v>0</v>
      </c>
      <c r="Q14" s="33"/>
      <c r="R14" s="36"/>
      <c r="S14" s="34"/>
      <c r="T14" s="35">
        <v>4</v>
      </c>
      <c r="U14" s="31">
        <v>0</v>
      </c>
      <c r="V14" s="31">
        <v>15</v>
      </c>
      <c r="W14" s="31">
        <v>15</v>
      </c>
      <c r="X14" s="36">
        <v>1429.89</v>
      </c>
      <c r="Y14" s="36">
        <v>2940.24</v>
      </c>
      <c r="Z14" s="37">
        <v>23400</v>
      </c>
      <c r="AA14" s="57"/>
      <c r="AB14" s="139">
        <v>1560</v>
      </c>
      <c r="AC14" s="39"/>
    </row>
    <row r="15" spans="1:29" ht="35.25" customHeight="1">
      <c r="A15" s="27">
        <v>10</v>
      </c>
      <c r="B15" s="73" t="s">
        <v>147</v>
      </c>
      <c r="C15" s="29" t="s">
        <v>144</v>
      </c>
      <c r="D15" s="63" t="s">
        <v>148</v>
      </c>
      <c r="E15" s="63" t="s">
        <v>116</v>
      </c>
      <c r="F15" s="30"/>
      <c r="G15" s="31"/>
      <c r="H15" s="31"/>
      <c r="I15" s="31"/>
      <c r="J15" s="31"/>
      <c r="K15" s="31"/>
      <c r="L15" s="31"/>
      <c r="M15" s="31"/>
      <c r="N15" s="31"/>
      <c r="O15" s="32"/>
      <c r="P15" s="31">
        <v>0</v>
      </c>
      <c r="Q15" s="33"/>
      <c r="R15" s="36"/>
      <c r="S15" s="34"/>
      <c r="T15" s="77">
        <v>4</v>
      </c>
      <c r="U15" s="31">
        <v>0</v>
      </c>
      <c r="V15" s="31">
        <v>1</v>
      </c>
      <c r="W15" s="31">
        <v>1</v>
      </c>
      <c r="X15" s="36">
        <v>136.36</v>
      </c>
      <c r="Y15" s="36">
        <v>245.21</v>
      </c>
      <c r="Z15" s="37">
        <v>3000</v>
      </c>
      <c r="AA15" s="153"/>
      <c r="AB15" s="139">
        <v>3000</v>
      </c>
      <c r="AC15" s="39"/>
    </row>
    <row r="16" spans="1:29" ht="35.25" customHeight="1">
      <c r="A16" s="27">
        <v>11</v>
      </c>
      <c r="B16" s="28" t="s">
        <v>149</v>
      </c>
      <c r="C16" s="29" t="s">
        <v>150</v>
      </c>
      <c r="D16" s="74" t="s">
        <v>151</v>
      </c>
      <c r="E16" s="21" t="s">
        <v>130</v>
      </c>
      <c r="F16" s="30"/>
      <c r="G16" s="31"/>
      <c r="H16" s="31"/>
      <c r="I16" s="31"/>
      <c r="J16" s="31"/>
      <c r="K16" s="31"/>
      <c r="L16" s="31"/>
      <c r="M16" s="31"/>
      <c r="N16" s="31"/>
      <c r="O16" s="32"/>
      <c r="P16" s="31">
        <v>0</v>
      </c>
      <c r="Q16" s="33"/>
      <c r="R16" s="36"/>
      <c r="S16" s="34"/>
      <c r="T16" s="35">
        <v>4</v>
      </c>
      <c r="U16" s="31">
        <v>0</v>
      </c>
      <c r="V16" s="31">
        <v>4</v>
      </c>
      <c r="W16" s="31">
        <v>4</v>
      </c>
      <c r="X16" s="36">
        <v>447</v>
      </c>
      <c r="Y16" s="36">
        <v>945.09</v>
      </c>
      <c r="Z16" s="37">
        <v>9900</v>
      </c>
      <c r="AA16" s="153"/>
      <c r="AB16" s="139">
        <v>2475</v>
      </c>
      <c r="AC16" s="39"/>
    </row>
    <row r="17" spans="1:29" ht="35.25" customHeight="1">
      <c r="A17" s="27">
        <v>12</v>
      </c>
      <c r="B17" s="28" t="s">
        <v>152</v>
      </c>
      <c r="C17" s="29" t="s">
        <v>150</v>
      </c>
      <c r="D17" s="63" t="s">
        <v>153</v>
      </c>
      <c r="E17" s="21" t="s">
        <v>130</v>
      </c>
      <c r="F17" s="30" t="s">
        <v>120</v>
      </c>
      <c r="G17" s="31">
        <v>2</v>
      </c>
      <c r="H17" s="31">
        <v>0</v>
      </c>
      <c r="I17" s="31">
        <v>0</v>
      </c>
      <c r="J17" s="31">
        <v>28</v>
      </c>
      <c r="K17" s="31">
        <v>28</v>
      </c>
      <c r="L17" s="31">
        <v>28</v>
      </c>
      <c r="M17" s="31">
        <v>0</v>
      </c>
      <c r="N17" s="31">
        <v>0</v>
      </c>
      <c r="O17" s="32">
        <v>0</v>
      </c>
      <c r="P17" s="31">
        <v>86</v>
      </c>
      <c r="Q17" s="33">
        <v>12552.17</v>
      </c>
      <c r="R17" s="36">
        <v>13183.73</v>
      </c>
      <c r="S17" s="34">
        <v>80254</v>
      </c>
      <c r="T17" s="35"/>
      <c r="U17" s="31"/>
      <c r="V17" s="31"/>
      <c r="W17" s="31">
        <v>0</v>
      </c>
      <c r="X17" s="36"/>
      <c r="Y17" s="36"/>
      <c r="Z17" s="37"/>
      <c r="AA17" s="153"/>
      <c r="AB17" s="137">
        <v>20.12347638633702</v>
      </c>
      <c r="AC17" s="39"/>
    </row>
    <row r="18" spans="1:29" ht="35.25" customHeight="1">
      <c r="A18" s="27">
        <v>13</v>
      </c>
      <c r="B18" s="28" t="s">
        <v>154</v>
      </c>
      <c r="C18" s="29" t="s">
        <v>150</v>
      </c>
      <c r="D18" s="63" t="s">
        <v>155</v>
      </c>
      <c r="E18" s="21" t="s">
        <v>156</v>
      </c>
      <c r="F18" s="30" t="s">
        <v>157</v>
      </c>
      <c r="G18" s="31">
        <v>0</v>
      </c>
      <c r="H18" s="31">
        <v>0</v>
      </c>
      <c r="I18" s="31">
        <v>0</v>
      </c>
      <c r="J18" s="31">
        <v>18</v>
      </c>
      <c r="K18" s="31">
        <v>6</v>
      </c>
      <c r="L18" s="31">
        <v>0</v>
      </c>
      <c r="M18" s="31">
        <v>0</v>
      </c>
      <c r="N18" s="31">
        <v>0</v>
      </c>
      <c r="O18" s="32">
        <v>0</v>
      </c>
      <c r="P18" s="31">
        <v>24</v>
      </c>
      <c r="Q18" s="33">
        <v>1943.27</v>
      </c>
      <c r="R18" s="36">
        <v>2078.03</v>
      </c>
      <c r="S18" s="34">
        <v>15000</v>
      </c>
      <c r="T18" s="35"/>
      <c r="U18" s="31"/>
      <c r="V18" s="31"/>
      <c r="W18" s="31">
        <v>0</v>
      </c>
      <c r="X18" s="36"/>
      <c r="Y18" s="36"/>
      <c r="Z18" s="37"/>
      <c r="AA18" s="153" t="s">
        <v>126</v>
      </c>
      <c r="AB18" s="137">
        <v>23.862397010391632</v>
      </c>
      <c r="AC18" s="39"/>
    </row>
    <row r="19" spans="1:29" ht="35.25" customHeight="1">
      <c r="A19" s="27">
        <v>14</v>
      </c>
      <c r="B19" s="28" t="s">
        <v>158</v>
      </c>
      <c r="C19" s="29" t="s">
        <v>159</v>
      </c>
      <c r="D19" s="28" t="s">
        <v>160</v>
      </c>
      <c r="E19" s="63" t="s">
        <v>116</v>
      </c>
      <c r="F19" s="30" t="s">
        <v>161</v>
      </c>
      <c r="G19" s="31">
        <v>1</v>
      </c>
      <c r="H19" s="31">
        <v>0</v>
      </c>
      <c r="I19" s="31">
        <v>0</v>
      </c>
      <c r="J19" s="31">
        <v>24</v>
      </c>
      <c r="K19" s="31">
        <v>48</v>
      </c>
      <c r="L19" s="31">
        <v>0</v>
      </c>
      <c r="M19" s="31">
        <v>0</v>
      </c>
      <c r="N19" s="31">
        <v>0</v>
      </c>
      <c r="O19" s="32">
        <v>0</v>
      </c>
      <c r="P19" s="31">
        <v>73</v>
      </c>
      <c r="Q19" s="33">
        <v>9143.75</v>
      </c>
      <c r="R19" s="36">
        <v>9363.35</v>
      </c>
      <c r="S19" s="34">
        <v>69000</v>
      </c>
      <c r="T19" s="35"/>
      <c r="U19" s="31"/>
      <c r="V19" s="31"/>
      <c r="W19" s="31">
        <v>0</v>
      </c>
      <c r="X19" s="36"/>
      <c r="Y19" s="36"/>
      <c r="Z19" s="37"/>
      <c r="AA19" s="38"/>
      <c r="AB19" s="137">
        <v>24.360850929818817</v>
      </c>
      <c r="AC19" s="39"/>
    </row>
    <row r="20" spans="1:29" ht="35.25" customHeight="1" hidden="1">
      <c r="A20" s="27">
        <v>15</v>
      </c>
      <c r="B20" s="28"/>
      <c r="C20" s="29"/>
      <c r="D20" s="21"/>
      <c r="E20" s="28"/>
      <c r="F20" s="30"/>
      <c r="G20" s="31"/>
      <c r="H20" s="31"/>
      <c r="I20" s="31"/>
      <c r="J20" s="31"/>
      <c r="K20" s="31"/>
      <c r="L20" s="31"/>
      <c r="M20" s="31"/>
      <c r="N20" s="31"/>
      <c r="O20" s="32"/>
      <c r="P20" s="31"/>
      <c r="Q20" s="33"/>
      <c r="R20" s="36"/>
      <c r="S20" s="34"/>
      <c r="T20" s="35"/>
      <c r="U20" s="31"/>
      <c r="V20" s="31"/>
      <c r="W20" s="31"/>
      <c r="X20" s="36"/>
      <c r="Y20" s="36"/>
      <c r="Z20" s="37"/>
      <c r="AA20" s="38"/>
      <c r="AB20" s="40"/>
      <c r="AC20" s="39"/>
    </row>
    <row r="21" spans="1:29" ht="35.25" customHeight="1" hidden="1">
      <c r="A21" s="27">
        <v>16</v>
      </c>
      <c r="B21" s="28"/>
      <c r="C21" s="29"/>
      <c r="D21" s="21"/>
      <c r="E21" s="28"/>
      <c r="F21" s="30"/>
      <c r="G21" s="31"/>
      <c r="H21" s="31"/>
      <c r="I21" s="31"/>
      <c r="J21" s="31"/>
      <c r="K21" s="31"/>
      <c r="L21" s="31"/>
      <c r="M21" s="31"/>
      <c r="N21" s="31"/>
      <c r="O21" s="32"/>
      <c r="P21" s="31"/>
      <c r="Q21" s="33"/>
      <c r="R21" s="36"/>
      <c r="S21" s="34"/>
      <c r="T21" s="35"/>
      <c r="U21" s="31"/>
      <c r="V21" s="31"/>
      <c r="W21" s="31"/>
      <c r="X21" s="36"/>
      <c r="Y21" s="36"/>
      <c r="Z21" s="37"/>
      <c r="AA21" s="38"/>
      <c r="AC21" s="39"/>
    </row>
    <row r="22" spans="1:29" ht="35.25" customHeight="1" hidden="1">
      <c r="A22" s="27">
        <v>17</v>
      </c>
      <c r="B22" s="28"/>
      <c r="C22" s="29"/>
      <c r="D22" s="21"/>
      <c r="E22" s="28"/>
      <c r="F22" s="30"/>
      <c r="G22" s="31"/>
      <c r="H22" s="31"/>
      <c r="I22" s="31"/>
      <c r="J22" s="31"/>
      <c r="K22" s="31"/>
      <c r="L22" s="31"/>
      <c r="M22" s="31"/>
      <c r="N22" s="31"/>
      <c r="O22" s="32"/>
      <c r="P22" s="31"/>
      <c r="Q22" s="33"/>
      <c r="R22" s="36"/>
      <c r="S22" s="34"/>
      <c r="T22" s="35"/>
      <c r="U22" s="31"/>
      <c r="V22" s="31"/>
      <c r="W22" s="31"/>
      <c r="X22" s="36"/>
      <c r="Y22" s="36"/>
      <c r="Z22" s="37"/>
      <c r="AA22" s="38"/>
      <c r="AB22" s="40"/>
      <c r="AC22" s="39"/>
    </row>
    <row r="23" spans="1:29" ht="35.25" customHeight="1" hidden="1">
      <c r="A23" s="27">
        <v>18</v>
      </c>
      <c r="B23" s="28"/>
      <c r="C23" s="29"/>
      <c r="D23" s="21"/>
      <c r="E23" s="28"/>
      <c r="F23" s="30"/>
      <c r="G23" s="31"/>
      <c r="H23" s="31"/>
      <c r="I23" s="31"/>
      <c r="J23" s="31"/>
      <c r="K23" s="31"/>
      <c r="L23" s="31"/>
      <c r="M23" s="31"/>
      <c r="N23" s="31"/>
      <c r="O23" s="32"/>
      <c r="P23" s="31"/>
      <c r="Q23" s="33"/>
      <c r="R23" s="36"/>
      <c r="S23" s="34"/>
      <c r="T23" s="35"/>
      <c r="U23" s="31"/>
      <c r="V23" s="31"/>
      <c r="W23" s="31"/>
      <c r="X23" s="36"/>
      <c r="Y23" s="36"/>
      <c r="Z23" s="37"/>
      <c r="AA23" s="38"/>
      <c r="AB23" s="40"/>
      <c r="AC23" s="39"/>
    </row>
    <row r="24" spans="1:29" ht="35.25" customHeight="1" hidden="1">
      <c r="A24" s="27">
        <v>19</v>
      </c>
      <c r="B24" s="28"/>
      <c r="C24" s="29"/>
      <c r="D24" s="21"/>
      <c r="E24" s="28"/>
      <c r="F24" s="30"/>
      <c r="G24" s="31"/>
      <c r="H24" s="31"/>
      <c r="I24" s="31"/>
      <c r="J24" s="31"/>
      <c r="K24" s="31"/>
      <c r="L24" s="31"/>
      <c r="M24" s="31"/>
      <c r="N24" s="31"/>
      <c r="O24" s="32"/>
      <c r="P24" s="31"/>
      <c r="Q24" s="33"/>
      <c r="R24" s="36"/>
      <c r="S24" s="34"/>
      <c r="T24" s="35"/>
      <c r="U24" s="31"/>
      <c r="V24" s="31"/>
      <c r="W24" s="31"/>
      <c r="X24" s="36"/>
      <c r="Y24" s="36"/>
      <c r="Z24" s="37"/>
      <c r="AA24" s="38"/>
      <c r="AB24" s="40"/>
      <c r="AC24" s="39"/>
    </row>
    <row r="25" spans="1:29" ht="35.25" customHeight="1" hidden="1">
      <c r="A25" s="27">
        <v>20</v>
      </c>
      <c r="B25" s="28"/>
      <c r="C25" s="29"/>
      <c r="D25" s="21"/>
      <c r="E25" s="28"/>
      <c r="F25" s="30"/>
      <c r="G25" s="31"/>
      <c r="H25" s="31"/>
      <c r="I25" s="31"/>
      <c r="J25" s="31"/>
      <c r="K25" s="31"/>
      <c r="L25" s="31"/>
      <c r="M25" s="31"/>
      <c r="N25" s="31"/>
      <c r="O25" s="32"/>
      <c r="P25" s="31"/>
      <c r="Q25" s="33"/>
      <c r="R25" s="36"/>
      <c r="S25" s="34"/>
      <c r="T25" s="35"/>
      <c r="U25" s="31"/>
      <c r="V25" s="31"/>
      <c r="W25" s="31"/>
      <c r="X25" s="36"/>
      <c r="Y25" s="36"/>
      <c r="Z25" s="37"/>
      <c r="AA25" s="38"/>
      <c r="AB25" s="40"/>
      <c r="AC25" s="39"/>
    </row>
    <row r="26" spans="1:27" ht="35.25" customHeight="1" thickBot="1">
      <c r="A26" s="308" t="s">
        <v>64</v>
      </c>
      <c r="B26" s="309"/>
      <c r="C26" s="309"/>
      <c r="D26" s="309"/>
      <c r="E26" s="310"/>
      <c r="F26" s="155"/>
      <c r="G26" s="155">
        <f aca="true" t="shared" si="0" ref="G26:S26">SUM(G6:G25)</f>
        <v>9</v>
      </c>
      <c r="H26" s="155">
        <f t="shared" si="0"/>
        <v>0</v>
      </c>
      <c r="I26" s="155">
        <f t="shared" si="0"/>
        <v>0</v>
      </c>
      <c r="J26" s="155">
        <f t="shared" si="0"/>
        <v>189</v>
      </c>
      <c r="K26" s="155">
        <f t="shared" si="0"/>
        <v>381</v>
      </c>
      <c r="L26" s="155">
        <f t="shared" si="0"/>
        <v>32</v>
      </c>
      <c r="M26" s="155">
        <f t="shared" si="0"/>
        <v>0</v>
      </c>
      <c r="N26" s="155">
        <f t="shared" si="0"/>
        <v>0</v>
      </c>
      <c r="O26" s="155">
        <f t="shared" si="0"/>
        <v>0</v>
      </c>
      <c r="P26" s="155">
        <f t="shared" si="0"/>
        <v>611</v>
      </c>
      <c r="Q26" s="156">
        <f t="shared" si="0"/>
        <v>75529.6</v>
      </c>
      <c r="R26" s="156">
        <f>SUM(R6:R25)</f>
        <v>78452.01000000001</v>
      </c>
      <c r="S26" s="157">
        <f t="shared" si="0"/>
        <v>674254</v>
      </c>
      <c r="T26" s="158"/>
      <c r="U26" s="159">
        <f aca="true" t="shared" si="1" ref="U26:Z26">SUM(U6:U25)</f>
        <v>0</v>
      </c>
      <c r="V26" s="159">
        <f t="shared" si="1"/>
        <v>43</v>
      </c>
      <c r="W26" s="159">
        <f t="shared" si="1"/>
        <v>43</v>
      </c>
      <c r="X26" s="156">
        <f t="shared" si="1"/>
        <v>4310.08</v>
      </c>
      <c r="Y26" s="156">
        <f t="shared" si="1"/>
        <v>8217.49</v>
      </c>
      <c r="Z26" s="160">
        <f t="shared" si="1"/>
        <v>70200</v>
      </c>
      <c r="AA26" s="161"/>
    </row>
    <row r="27" spans="2:28" ht="23.25" customHeight="1" hidden="1" thickBot="1">
      <c r="B27" s="20">
        <f>COUNTIF(B6:B25,"*")</f>
        <v>14</v>
      </c>
      <c r="F27" s="20">
        <f>COUNTIF(F6:F25,"*")</f>
        <v>8</v>
      </c>
      <c r="G27" s="20">
        <f>G26</f>
        <v>9</v>
      </c>
      <c r="H27" s="20">
        <f aca="true" t="shared" si="2" ref="H27:S27">H26</f>
        <v>0</v>
      </c>
      <c r="I27" s="20">
        <f t="shared" si="2"/>
        <v>0</v>
      </c>
      <c r="J27" s="20">
        <f t="shared" si="2"/>
        <v>189</v>
      </c>
      <c r="K27" s="20">
        <f t="shared" si="2"/>
        <v>381</v>
      </c>
      <c r="L27" s="20">
        <f t="shared" si="2"/>
        <v>32</v>
      </c>
      <c r="M27" s="20">
        <f t="shared" si="2"/>
        <v>0</v>
      </c>
      <c r="N27" s="20">
        <f t="shared" si="2"/>
        <v>0</v>
      </c>
      <c r="O27" s="20">
        <f t="shared" si="2"/>
        <v>0</v>
      </c>
      <c r="P27" s="20">
        <f t="shared" si="2"/>
        <v>611</v>
      </c>
      <c r="Q27" s="20">
        <f t="shared" si="2"/>
        <v>75529.6</v>
      </c>
      <c r="R27" s="26">
        <f t="shared" si="2"/>
        <v>78452.01000000001</v>
      </c>
      <c r="S27" s="42">
        <f t="shared" si="2"/>
        <v>674254</v>
      </c>
      <c r="T27" s="26">
        <f>COUNTIF(T6:T25,"&gt;0")+COUNTIF(T6:T25,"*")</f>
        <v>6</v>
      </c>
      <c r="U27" s="26">
        <f aca="true" t="shared" si="3" ref="U27:Z27">U26</f>
        <v>0</v>
      </c>
      <c r="V27" s="26">
        <f t="shared" si="3"/>
        <v>43</v>
      </c>
      <c r="W27" s="26">
        <f t="shared" si="3"/>
        <v>43</v>
      </c>
      <c r="X27" s="26">
        <f t="shared" si="3"/>
        <v>4310.08</v>
      </c>
      <c r="Y27" s="26">
        <f t="shared" si="3"/>
        <v>8217.49</v>
      </c>
      <c r="Z27" s="42">
        <f t="shared" si="3"/>
        <v>70200</v>
      </c>
      <c r="AA27" s="26"/>
      <c r="AB27" s="26"/>
    </row>
    <row r="28" spans="1:27" s="49" customFormat="1" ht="35.25" customHeight="1">
      <c r="A28" s="317" t="s">
        <v>109</v>
      </c>
      <c r="B28" s="318"/>
      <c r="C28" s="319" t="s">
        <v>83</v>
      </c>
      <c r="D28" s="319"/>
      <c r="E28" s="320"/>
      <c r="F28" s="43"/>
      <c r="G28" s="43">
        <v>4</v>
      </c>
      <c r="H28" s="43">
        <v>0</v>
      </c>
      <c r="I28" s="43">
        <v>0</v>
      </c>
      <c r="J28" s="43">
        <v>86</v>
      </c>
      <c r="K28" s="43">
        <v>99</v>
      </c>
      <c r="L28" s="43">
        <v>0</v>
      </c>
      <c r="M28" s="43">
        <v>0</v>
      </c>
      <c r="N28" s="43">
        <v>0</v>
      </c>
      <c r="O28" s="43">
        <v>0</v>
      </c>
      <c r="P28" s="43">
        <v>189</v>
      </c>
      <c r="Q28" s="162">
        <v>22596.460000000003</v>
      </c>
      <c r="R28" s="154">
        <v>23460.03</v>
      </c>
      <c r="S28" s="124">
        <v>130400</v>
      </c>
      <c r="T28" s="46"/>
      <c r="U28" s="43">
        <v>1</v>
      </c>
      <c r="V28" s="43">
        <v>8</v>
      </c>
      <c r="W28" s="43">
        <v>9</v>
      </c>
      <c r="X28" s="123">
        <v>858.88</v>
      </c>
      <c r="Y28" s="44">
        <v>1492.68</v>
      </c>
      <c r="Z28" s="47">
        <v>10700</v>
      </c>
      <c r="AA28" s="48"/>
    </row>
    <row r="29" spans="1:27" s="49" customFormat="1" ht="35.25" customHeight="1" thickBot="1">
      <c r="A29" s="311" t="s">
        <v>110</v>
      </c>
      <c r="B29" s="312"/>
      <c r="C29" s="312"/>
      <c r="D29" s="312"/>
      <c r="E29" s="312"/>
      <c r="F29" s="50"/>
      <c r="G29" s="50"/>
      <c r="H29" s="50"/>
      <c r="I29" s="50"/>
      <c r="J29" s="50"/>
      <c r="K29" s="50"/>
      <c r="L29" s="50"/>
      <c r="M29" s="50"/>
      <c r="N29" s="51"/>
      <c r="O29" s="313">
        <f>(P26-P28)/P28</f>
        <v>2.232804232804233</v>
      </c>
      <c r="P29" s="314"/>
      <c r="Q29" s="52"/>
      <c r="R29" s="52"/>
      <c r="S29" s="53">
        <f>(S26-S28)/S28</f>
        <v>4.170659509202454</v>
      </c>
      <c r="T29" s="54"/>
      <c r="U29" s="313">
        <f>(W26-W28)/W28</f>
        <v>3.7777777777777777</v>
      </c>
      <c r="V29" s="315"/>
      <c r="W29" s="316"/>
      <c r="X29" s="52"/>
      <c r="Y29" s="52"/>
      <c r="Z29" s="55">
        <f>(Z26-Z28)/Z28</f>
        <v>5.5607476635514015</v>
      </c>
      <c r="AA29" s="56"/>
    </row>
  </sheetData>
  <sheetProtection/>
  <mergeCells count="33">
    <mergeCell ref="AA2:AA5"/>
    <mergeCell ref="A3:A5"/>
    <mergeCell ref="B3:B5"/>
    <mergeCell ref="C3:C5"/>
    <mergeCell ref="D3:D5"/>
    <mergeCell ref="E3:E5"/>
    <mergeCell ref="F3:F5"/>
    <mergeCell ref="S3:S5"/>
    <mergeCell ref="G4:G5"/>
    <mergeCell ref="H4:H5"/>
    <mergeCell ref="U4:U5"/>
    <mergeCell ref="V4:V5"/>
    <mergeCell ref="T3:T5"/>
    <mergeCell ref="U3:W3"/>
    <mergeCell ref="G3:P3"/>
    <mergeCell ref="Q3:Q5"/>
    <mergeCell ref="R3:R5"/>
    <mergeCell ref="A1:P1"/>
    <mergeCell ref="X3:X5"/>
    <mergeCell ref="W4:W5"/>
    <mergeCell ref="A2:E2"/>
    <mergeCell ref="F2:S2"/>
    <mergeCell ref="T2:Z2"/>
    <mergeCell ref="Y3:Y5"/>
    <mergeCell ref="Z3:Z5"/>
    <mergeCell ref="I4:O4"/>
    <mergeCell ref="P4:P5"/>
    <mergeCell ref="A26:E26"/>
    <mergeCell ref="A29:E29"/>
    <mergeCell ref="O29:P29"/>
    <mergeCell ref="U29:W29"/>
    <mergeCell ref="A28:B28"/>
    <mergeCell ref="C28:E28"/>
  </mergeCells>
  <printOptions horizontalCentered="1"/>
  <pageMargins left="0.3937007874015748" right="0.3937007874015748" top="0.8661417322834646" bottom="0.8661417322834646" header="0.5118110236220472" footer="0.5118110236220472"/>
  <pageSetup fitToHeight="0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66"/>
    <pageSetUpPr fitToPage="1"/>
  </sheetPr>
  <dimension ref="A1:AD37"/>
  <sheetViews>
    <sheetView zoomScale="70" zoomScaleNormal="70" zoomScaleSheetLayoutView="78" zoomScalePageLayoutView="0" workbookViewId="0" topLeftCell="A1">
      <pane xSplit="6" ySplit="5" topLeftCell="G9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E11" sqref="AE11"/>
    </sheetView>
  </sheetViews>
  <sheetFormatPr defaultColWidth="0" defaultRowHeight="16.5"/>
  <cols>
    <col min="1" max="1" width="4.125" style="20" customWidth="1"/>
    <col min="2" max="2" width="7.875" style="20" customWidth="1"/>
    <col min="3" max="3" width="6.75390625" style="41" customWidth="1"/>
    <col min="4" max="5" width="7.25390625" style="20" customWidth="1"/>
    <col min="6" max="6" width="7.125" style="20" customWidth="1"/>
    <col min="7" max="7" width="5.25390625" style="20" customWidth="1"/>
    <col min="8" max="16" width="4.75390625" style="20" customWidth="1"/>
    <col min="17" max="17" width="6.00390625" style="20" customWidth="1"/>
    <col min="18" max="18" width="11.875" style="20" customWidth="1"/>
    <col min="19" max="19" width="12.625" style="20" customWidth="1"/>
    <col min="20" max="20" width="11.25390625" style="42" customWidth="1"/>
    <col min="21" max="21" width="5.125" style="20" customWidth="1"/>
    <col min="22" max="24" width="5.75390625" style="20" customWidth="1"/>
    <col min="25" max="26" width="11.25390625" style="20" customWidth="1"/>
    <col min="27" max="27" width="10.25390625" style="20" customWidth="1"/>
    <col min="28" max="28" width="7.75390625" style="20" customWidth="1"/>
    <col min="29" max="29" width="7.75390625" style="18" bestFit="1" customWidth="1"/>
    <col min="30" max="30" width="7.375" style="19" customWidth="1"/>
    <col min="31" max="31" width="6.875" style="20" customWidth="1"/>
    <col min="32" max="32" width="6.75390625" style="20" customWidth="1"/>
    <col min="33" max="37" width="0" style="20" hidden="1" customWidth="1"/>
    <col min="38" max="16384" width="9.00390625" style="20" hidden="1" customWidth="1"/>
  </cols>
  <sheetData>
    <row r="1" spans="1:28" ht="42" customHeight="1" thickBot="1">
      <c r="A1" s="321" t="s">
        <v>66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59" t="str">
        <f>'1月 '!Q1</f>
        <v>111年</v>
      </c>
      <c r="S1" s="125" t="s">
        <v>89</v>
      </c>
      <c r="T1" s="125"/>
      <c r="U1" s="125"/>
      <c r="V1" s="125"/>
      <c r="W1" s="125"/>
      <c r="X1" s="125"/>
      <c r="Y1" s="125"/>
      <c r="Z1" s="125"/>
      <c r="AA1" s="125"/>
      <c r="AB1" s="125"/>
    </row>
    <row r="2" spans="1:28" ht="30" customHeight="1">
      <c r="A2" s="324" t="s">
        <v>1</v>
      </c>
      <c r="B2" s="325"/>
      <c r="C2" s="325"/>
      <c r="D2" s="325"/>
      <c r="E2" s="325"/>
      <c r="F2" s="326"/>
      <c r="G2" s="327" t="s">
        <v>2</v>
      </c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8" t="s">
        <v>3</v>
      </c>
      <c r="V2" s="329"/>
      <c r="W2" s="329"/>
      <c r="X2" s="329"/>
      <c r="Y2" s="329"/>
      <c r="Z2" s="329"/>
      <c r="AA2" s="330"/>
      <c r="AB2" s="345" t="s">
        <v>38</v>
      </c>
    </row>
    <row r="3" spans="1:28" ht="20.25" customHeight="1">
      <c r="A3" s="348" t="s">
        <v>4</v>
      </c>
      <c r="B3" s="331" t="s">
        <v>82</v>
      </c>
      <c r="C3" s="351" t="s">
        <v>6</v>
      </c>
      <c r="D3" s="351" t="s">
        <v>39</v>
      </c>
      <c r="E3" s="331" t="s">
        <v>358</v>
      </c>
      <c r="F3" s="331" t="s">
        <v>81</v>
      </c>
      <c r="G3" s="338" t="s">
        <v>41</v>
      </c>
      <c r="H3" s="342" t="s">
        <v>42</v>
      </c>
      <c r="I3" s="343"/>
      <c r="J3" s="343"/>
      <c r="K3" s="343"/>
      <c r="L3" s="343"/>
      <c r="M3" s="343"/>
      <c r="N3" s="343"/>
      <c r="O3" s="343"/>
      <c r="P3" s="343"/>
      <c r="Q3" s="344"/>
      <c r="R3" s="331" t="s">
        <v>78</v>
      </c>
      <c r="S3" s="322" t="s">
        <v>359</v>
      </c>
      <c r="T3" s="355" t="s">
        <v>80</v>
      </c>
      <c r="U3" s="340" t="s">
        <v>45</v>
      </c>
      <c r="V3" s="341" t="s">
        <v>46</v>
      </c>
      <c r="W3" s="341"/>
      <c r="X3" s="341"/>
      <c r="Y3" s="322" t="s">
        <v>360</v>
      </c>
      <c r="Z3" s="322" t="s">
        <v>323</v>
      </c>
      <c r="AA3" s="334" t="s">
        <v>80</v>
      </c>
      <c r="AB3" s="346"/>
    </row>
    <row r="4" spans="1:28" ht="20.25" customHeight="1">
      <c r="A4" s="349"/>
      <c r="B4" s="332"/>
      <c r="C4" s="352"/>
      <c r="D4" s="352"/>
      <c r="E4" s="332"/>
      <c r="F4" s="332"/>
      <c r="G4" s="354"/>
      <c r="H4" s="338" t="s">
        <v>51</v>
      </c>
      <c r="I4" s="338" t="s">
        <v>52</v>
      </c>
      <c r="J4" s="335" t="s">
        <v>53</v>
      </c>
      <c r="K4" s="336"/>
      <c r="L4" s="336"/>
      <c r="M4" s="336"/>
      <c r="N4" s="336"/>
      <c r="O4" s="336"/>
      <c r="P4" s="337"/>
      <c r="Q4" s="338" t="s">
        <v>54</v>
      </c>
      <c r="R4" s="332"/>
      <c r="S4" s="322"/>
      <c r="T4" s="356"/>
      <c r="U4" s="340"/>
      <c r="V4" s="323" t="s">
        <v>55</v>
      </c>
      <c r="W4" s="323" t="s">
        <v>56</v>
      </c>
      <c r="X4" s="323" t="s">
        <v>54</v>
      </c>
      <c r="Y4" s="322"/>
      <c r="Z4" s="322"/>
      <c r="AA4" s="334"/>
      <c r="AB4" s="346"/>
    </row>
    <row r="5" spans="1:30" s="26" customFormat="1" ht="20.25" customHeight="1">
      <c r="A5" s="350"/>
      <c r="B5" s="333"/>
      <c r="C5" s="353"/>
      <c r="D5" s="353"/>
      <c r="E5" s="333"/>
      <c r="F5" s="333"/>
      <c r="G5" s="339"/>
      <c r="H5" s="339"/>
      <c r="I5" s="339"/>
      <c r="J5" s="22" t="s">
        <v>57</v>
      </c>
      <c r="K5" s="22" t="s">
        <v>58</v>
      </c>
      <c r="L5" s="22" t="s">
        <v>59</v>
      </c>
      <c r="M5" s="22" t="s">
        <v>60</v>
      </c>
      <c r="N5" s="22" t="s">
        <v>61</v>
      </c>
      <c r="O5" s="22" t="s">
        <v>62</v>
      </c>
      <c r="P5" s="23" t="s">
        <v>63</v>
      </c>
      <c r="Q5" s="339"/>
      <c r="R5" s="333"/>
      <c r="S5" s="322"/>
      <c r="T5" s="357"/>
      <c r="U5" s="340"/>
      <c r="V5" s="323"/>
      <c r="W5" s="323"/>
      <c r="X5" s="323"/>
      <c r="Y5" s="322"/>
      <c r="Z5" s="322"/>
      <c r="AA5" s="334"/>
      <c r="AB5" s="347"/>
      <c r="AC5" s="24"/>
      <c r="AD5" s="25"/>
    </row>
    <row r="6" spans="1:30" ht="35.25" customHeight="1">
      <c r="A6" s="27">
        <v>1</v>
      </c>
      <c r="B6" s="73" t="s">
        <v>361</v>
      </c>
      <c r="C6" s="135" t="s">
        <v>150</v>
      </c>
      <c r="D6" s="65" t="s">
        <v>362</v>
      </c>
      <c r="E6" s="255" t="s">
        <v>363</v>
      </c>
      <c r="F6" s="73" t="s">
        <v>182</v>
      </c>
      <c r="G6" s="30" t="s">
        <v>120</v>
      </c>
      <c r="H6" s="31">
        <v>0</v>
      </c>
      <c r="I6" s="31">
        <v>0</v>
      </c>
      <c r="J6" s="31">
        <v>0</v>
      </c>
      <c r="K6" s="31">
        <v>14</v>
      </c>
      <c r="L6" s="31">
        <v>86</v>
      </c>
      <c r="M6" s="31">
        <v>28</v>
      </c>
      <c r="N6" s="31">
        <v>0</v>
      </c>
      <c r="O6" s="31">
        <v>0</v>
      </c>
      <c r="P6" s="32">
        <v>0</v>
      </c>
      <c r="Q6" s="31">
        <v>128</v>
      </c>
      <c r="R6" s="33">
        <v>19879.65</v>
      </c>
      <c r="S6" s="36">
        <v>20677.63</v>
      </c>
      <c r="T6" s="34">
        <v>230000</v>
      </c>
      <c r="U6" s="77"/>
      <c r="V6" s="31"/>
      <c r="W6" s="31"/>
      <c r="X6" s="31">
        <v>0</v>
      </c>
      <c r="Y6" s="36"/>
      <c r="Z6" s="36"/>
      <c r="AA6" s="37"/>
      <c r="AB6" s="57"/>
      <c r="AC6" s="137">
        <v>36.770683028586774</v>
      </c>
      <c r="AD6" s="138"/>
    </row>
    <row r="7" spans="1:30" ht="35.25" customHeight="1">
      <c r="A7" s="27">
        <v>2</v>
      </c>
      <c r="B7" s="73" t="s">
        <v>194</v>
      </c>
      <c r="C7" s="135" t="s">
        <v>159</v>
      </c>
      <c r="D7" s="63" t="s">
        <v>284</v>
      </c>
      <c r="E7" s="255" t="s">
        <v>364</v>
      </c>
      <c r="F7" s="63" t="s">
        <v>116</v>
      </c>
      <c r="G7" s="30"/>
      <c r="H7" s="31"/>
      <c r="I7" s="31"/>
      <c r="J7" s="31"/>
      <c r="K7" s="31"/>
      <c r="L7" s="31"/>
      <c r="M7" s="31"/>
      <c r="N7" s="31"/>
      <c r="O7" s="31"/>
      <c r="P7" s="32"/>
      <c r="Q7" s="31">
        <v>0</v>
      </c>
      <c r="R7" s="33"/>
      <c r="S7" s="36"/>
      <c r="T7" s="34"/>
      <c r="U7" s="96" t="s">
        <v>174</v>
      </c>
      <c r="V7" s="31">
        <v>0</v>
      </c>
      <c r="W7" s="31">
        <v>5</v>
      </c>
      <c r="X7" s="31">
        <v>5</v>
      </c>
      <c r="Y7" s="36">
        <v>497.93</v>
      </c>
      <c r="Z7" s="36">
        <v>869.35</v>
      </c>
      <c r="AA7" s="37">
        <v>5700</v>
      </c>
      <c r="AB7" s="38"/>
      <c r="AC7" s="139">
        <v>1140</v>
      </c>
      <c r="AD7" s="138"/>
    </row>
    <row r="8" spans="1:30" ht="35.25" customHeight="1">
      <c r="A8" s="27">
        <v>3</v>
      </c>
      <c r="B8" s="140" t="s">
        <v>194</v>
      </c>
      <c r="C8" s="135" t="s">
        <v>159</v>
      </c>
      <c r="D8" s="63" t="s">
        <v>284</v>
      </c>
      <c r="E8" s="254" t="s">
        <v>365</v>
      </c>
      <c r="F8" s="63" t="s">
        <v>116</v>
      </c>
      <c r="G8" s="30"/>
      <c r="H8" s="31"/>
      <c r="I8" s="31"/>
      <c r="J8" s="31"/>
      <c r="K8" s="31"/>
      <c r="L8" s="31"/>
      <c r="M8" s="31"/>
      <c r="N8" s="31"/>
      <c r="O8" s="31"/>
      <c r="P8" s="32"/>
      <c r="Q8" s="31">
        <v>0</v>
      </c>
      <c r="R8" s="33"/>
      <c r="S8" s="36"/>
      <c r="T8" s="34"/>
      <c r="U8" s="35">
        <v>4</v>
      </c>
      <c r="V8" s="31">
        <v>0</v>
      </c>
      <c r="W8" s="31">
        <v>6</v>
      </c>
      <c r="X8" s="31">
        <v>6</v>
      </c>
      <c r="Y8" s="36">
        <v>426.15</v>
      </c>
      <c r="Z8" s="36">
        <v>1055.46</v>
      </c>
      <c r="AA8" s="37">
        <v>6800</v>
      </c>
      <c r="AB8" s="38"/>
      <c r="AC8" s="139">
        <v>1133.3333333333333</v>
      </c>
      <c r="AD8" s="138"/>
    </row>
    <row r="9" spans="1:30" ht="35.25" customHeight="1">
      <c r="A9" s="27">
        <v>4</v>
      </c>
      <c r="B9" s="140" t="s">
        <v>194</v>
      </c>
      <c r="C9" s="135" t="s">
        <v>159</v>
      </c>
      <c r="D9" s="63" t="s">
        <v>284</v>
      </c>
      <c r="E9" s="254" t="s">
        <v>366</v>
      </c>
      <c r="F9" s="63" t="s">
        <v>116</v>
      </c>
      <c r="G9" s="30"/>
      <c r="H9" s="31"/>
      <c r="I9" s="31"/>
      <c r="J9" s="31"/>
      <c r="K9" s="31"/>
      <c r="L9" s="31"/>
      <c r="M9" s="31"/>
      <c r="N9" s="31"/>
      <c r="O9" s="31"/>
      <c r="P9" s="32"/>
      <c r="Q9" s="31">
        <v>0</v>
      </c>
      <c r="R9" s="33"/>
      <c r="S9" s="36"/>
      <c r="T9" s="34"/>
      <c r="U9" s="77" t="s">
        <v>174</v>
      </c>
      <c r="V9" s="31">
        <v>0</v>
      </c>
      <c r="W9" s="31">
        <v>27</v>
      </c>
      <c r="X9" s="31">
        <v>27</v>
      </c>
      <c r="Y9" s="36">
        <v>2706.36</v>
      </c>
      <c r="Z9" s="36">
        <v>4711.85</v>
      </c>
      <c r="AA9" s="37">
        <v>30000</v>
      </c>
      <c r="AB9" s="38"/>
      <c r="AC9" s="139">
        <v>1111.111111111111</v>
      </c>
      <c r="AD9" s="138"/>
    </row>
    <row r="10" spans="1:30" ht="35.25" customHeight="1">
      <c r="A10" s="27">
        <v>5</v>
      </c>
      <c r="B10" s="73" t="s">
        <v>194</v>
      </c>
      <c r="C10" s="135" t="s">
        <v>159</v>
      </c>
      <c r="D10" s="63" t="s">
        <v>284</v>
      </c>
      <c r="E10" s="255" t="s">
        <v>367</v>
      </c>
      <c r="F10" s="63" t="s">
        <v>116</v>
      </c>
      <c r="G10" s="30"/>
      <c r="H10" s="31"/>
      <c r="I10" s="31"/>
      <c r="J10" s="31"/>
      <c r="K10" s="31"/>
      <c r="L10" s="31"/>
      <c r="M10" s="31"/>
      <c r="N10" s="31"/>
      <c r="O10" s="31"/>
      <c r="P10" s="32"/>
      <c r="Q10" s="31">
        <v>0</v>
      </c>
      <c r="R10" s="33"/>
      <c r="S10" s="36"/>
      <c r="T10" s="34"/>
      <c r="U10" s="35" t="s">
        <v>174</v>
      </c>
      <c r="V10" s="31">
        <v>0</v>
      </c>
      <c r="W10" s="31">
        <v>9</v>
      </c>
      <c r="X10" s="31">
        <v>9</v>
      </c>
      <c r="Y10" s="36">
        <v>778.66</v>
      </c>
      <c r="Z10" s="36">
        <v>1488.95</v>
      </c>
      <c r="AA10" s="37">
        <v>9500</v>
      </c>
      <c r="AB10" s="141"/>
      <c r="AC10" s="139">
        <v>1055.5555555555557</v>
      </c>
      <c r="AD10" s="138"/>
    </row>
    <row r="11" spans="1:30" ht="35.25" customHeight="1">
      <c r="A11" s="27">
        <v>6</v>
      </c>
      <c r="B11" s="73" t="s">
        <v>194</v>
      </c>
      <c r="C11" s="135" t="s">
        <v>159</v>
      </c>
      <c r="D11" s="63" t="s">
        <v>284</v>
      </c>
      <c r="E11" s="254" t="s">
        <v>368</v>
      </c>
      <c r="F11" s="63" t="s">
        <v>116</v>
      </c>
      <c r="G11" s="30"/>
      <c r="H11" s="31"/>
      <c r="I11" s="31"/>
      <c r="J11" s="31"/>
      <c r="K11" s="31"/>
      <c r="L11" s="31"/>
      <c r="M11" s="31"/>
      <c r="N11" s="31"/>
      <c r="O11" s="31"/>
      <c r="P11" s="32"/>
      <c r="Q11" s="31">
        <v>0</v>
      </c>
      <c r="R11" s="33"/>
      <c r="S11" s="36"/>
      <c r="T11" s="34"/>
      <c r="U11" s="35">
        <v>4</v>
      </c>
      <c r="V11" s="31">
        <v>0</v>
      </c>
      <c r="W11" s="31">
        <v>15</v>
      </c>
      <c r="X11" s="31">
        <v>15</v>
      </c>
      <c r="Y11" s="36">
        <v>1035.33</v>
      </c>
      <c r="Z11" s="36">
        <v>2638.65</v>
      </c>
      <c r="AA11" s="37">
        <v>20000</v>
      </c>
      <c r="AB11" s="38"/>
      <c r="AC11" s="139">
        <v>1333.3333333333333</v>
      </c>
      <c r="AD11" s="138"/>
    </row>
    <row r="12" spans="1:30" ht="35.25" customHeight="1">
      <c r="A12" s="27">
        <v>7</v>
      </c>
      <c r="B12" s="73" t="s">
        <v>369</v>
      </c>
      <c r="C12" s="135" t="s">
        <v>159</v>
      </c>
      <c r="D12" s="63" t="s">
        <v>370</v>
      </c>
      <c r="E12" s="254" t="s">
        <v>381</v>
      </c>
      <c r="F12" s="63" t="s">
        <v>116</v>
      </c>
      <c r="G12" s="30" t="s">
        <v>125</v>
      </c>
      <c r="H12" s="31">
        <v>0</v>
      </c>
      <c r="I12" s="31">
        <v>0</v>
      </c>
      <c r="J12" s="31">
        <v>0</v>
      </c>
      <c r="K12" s="31">
        <v>0</v>
      </c>
      <c r="L12" s="31">
        <v>16</v>
      </c>
      <c r="M12" s="31">
        <v>4</v>
      </c>
      <c r="N12" s="31">
        <v>0</v>
      </c>
      <c r="O12" s="31">
        <v>0</v>
      </c>
      <c r="P12" s="32">
        <v>0</v>
      </c>
      <c r="Q12" s="31">
        <v>20</v>
      </c>
      <c r="R12" s="33">
        <v>1815.3</v>
      </c>
      <c r="S12" s="36">
        <v>1892.58</v>
      </c>
      <c r="T12" s="34">
        <v>13000</v>
      </c>
      <c r="U12" s="96"/>
      <c r="V12" s="31"/>
      <c r="W12" s="31"/>
      <c r="X12" s="31">
        <v>0</v>
      </c>
      <c r="Y12" s="36"/>
      <c r="Z12" s="36"/>
      <c r="AA12" s="37"/>
      <c r="AB12" s="153" t="s">
        <v>126</v>
      </c>
      <c r="AC12" s="137">
        <v>22.707207416104072</v>
      </c>
      <c r="AD12" s="138"/>
    </row>
    <row r="13" spans="1:30" ht="35.25" customHeight="1">
      <c r="A13" s="27">
        <v>8</v>
      </c>
      <c r="B13" s="73" t="s">
        <v>371</v>
      </c>
      <c r="C13" s="135" t="s">
        <v>213</v>
      </c>
      <c r="D13" s="63" t="s">
        <v>372</v>
      </c>
      <c r="E13" s="255" t="s">
        <v>373</v>
      </c>
      <c r="F13" s="63" t="s">
        <v>116</v>
      </c>
      <c r="G13" s="30"/>
      <c r="H13" s="31"/>
      <c r="I13" s="31"/>
      <c r="J13" s="31"/>
      <c r="K13" s="31"/>
      <c r="L13" s="31"/>
      <c r="M13" s="31"/>
      <c r="N13" s="31"/>
      <c r="O13" s="31"/>
      <c r="P13" s="32"/>
      <c r="Q13" s="31">
        <v>0</v>
      </c>
      <c r="R13" s="33"/>
      <c r="S13" s="36"/>
      <c r="T13" s="34"/>
      <c r="U13" s="35" t="s">
        <v>170</v>
      </c>
      <c r="V13" s="31">
        <v>0</v>
      </c>
      <c r="W13" s="31">
        <v>5</v>
      </c>
      <c r="X13" s="31">
        <v>5</v>
      </c>
      <c r="Y13" s="36">
        <v>586.31</v>
      </c>
      <c r="Z13" s="36">
        <v>1271.84</v>
      </c>
      <c r="AA13" s="37">
        <v>8000</v>
      </c>
      <c r="AB13" s="38"/>
      <c r="AC13" s="139">
        <v>1600</v>
      </c>
      <c r="AD13" s="138"/>
    </row>
    <row r="14" spans="1:30" ht="35.25" customHeight="1">
      <c r="A14" s="27">
        <v>9</v>
      </c>
      <c r="B14" s="73" t="s">
        <v>374</v>
      </c>
      <c r="C14" s="135" t="s">
        <v>375</v>
      </c>
      <c r="D14" s="65" t="s">
        <v>376</v>
      </c>
      <c r="E14" s="255" t="s">
        <v>377</v>
      </c>
      <c r="F14" s="63" t="s">
        <v>116</v>
      </c>
      <c r="G14" s="30"/>
      <c r="H14" s="31"/>
      <c r="I14" s="31"/>
      <c r="J14" s="31"/>
      <c r="K14" s="31"/>
      <c r="L14" s="31"/>
      <c r="M14" s="31"/>
      <c r="N14" s="31"/>
      <c r="O14" s="31"/>
      <c r="P14" s="32"/>
      <c r="Q14" s="31">
        <v>0</v>
      </c>
      <c r="R14" s="33"/>
      <c r="S14" s="36"/>
      <c r="T14" s="34"/>
      <c r="U14" s="35" t="s">
        <v>378</v>
      </c>
      <c r="V14" s="31">
        <v>2</v>
      </c>
      <c r="W14" s="31">
        <v>17</v>
      </c>
      <c r="X14" s="31">
        <v>19</v>
      </c>
      <c r="Y14" s="36">
        <v>1671.46</v>
      </c>
      <c r="Z14" s="36">
        <v>3459.42</v>
      </c>
      <c r="AA14" s="37">
        <v>35000</v>
      </c>
      <c r="AB14" s="38"/>
      <c r="AC14" s="139">
        <v>1842.1052631578948</v>
      </c>
      <c r="AD14" s="138"/>
    </row>
    <row r="15" spans="1:30" ht="35.25" customHeight="1" hidden="1">
      <c r="A15" s="27"/>
      <c r="B15" s="73"/>
      <c r="C15" s="29"/>
      <c r="D15" s="63"/>
      <c r="E15" s="63"/>
      <c r="F15" s="63"/>
      <c r="G15" s="30"/>
      <c r="H15" s="31"/>
      <c r="I15" s="31"/>
      <c r="J15" s="31"/>
      <c r="K15" s="31"/>
      <c r="L15" s="31"/>
      <c r="M15" s="31"/>
      <c r="N15" s="31"/>
      <c r="O15" s="31"/>
      <c r="P15" s="32"/>
      <c r="Q15" s="31"/>
      <c r="R15" s="33"/>
      <c r="S15" s="36"/>
      <c r="T15" s="34"/>
      <c r="U15" s="35"/>
      <c r="V15" s="31"/>
      <c r="W15" s="31"/>
      <c r="X15" s="31"/>
      <c r="Y15" s="36"/>
      <c r="Z15" s="36"/>
      <c r="AA15" s="37"/>
      <c r="AB15" s="141"/>
      <c r="AC15" s="142"/>
      <c r="AD15" s="138"/>
    </row>
    <row r="16" spans="1:30" ht="35.25" customHeight="1" hidden="1">
      <c r="A16" s="27"/>
      <c r="B16" s="73"/>
      <c r="C16" s="29"/>
      <c r="D16" s="74"/>
      <c r="E16" s="74"/>
      <c r="F16" s="28"/>
      <c r="G16" s="30"/>
      <c r="H16" s="31"/>
      <c r="I16" s="31"/>
      <c r="J16" s="31"/>
      <c r="K16" s="31"/>
      <c r="L16" s="31"/>
      <c r="M16" s="31"/>
      <c r="N16" s="31"/>
      <c r="O16" s="31"/>
      <c r="P16" s="32"/>
      <c r="Q16" s="31"/>
      <c r="R16" s="33"/>
      <c r="S16" s="36"/>
      <c r="T16" s="34"/>
      <c r="U16" s="35"/>
      <c r="V16" s="31"/>
      <c r="W16" s="31"/>
      <c r="X16" s="31"/>
      <c r="Y16" s="36"/>
      <c r="Z16" s="36"/>
      <c r="AA16" s="37"/>
      <c r="AB16" s="38"/>
      <c r="AC16" s="139"/>
      <c r="AD16" s="138"/>
    </row>
    <row r="17" spans="1:30" ht="35.25" customHeight="1" hidden="1">
      <c r="A17" s="27"/>
      <c r="B17" s="73"/>
      <c r="C17" s="29"/>
      <c r="D17" s="74"/>
      <c r="E17" s="74"/>
      <c r="F17" s="21"/>
      <c r="G17" s="30"/>
      <c r="H17" s="31"/>
      <c r="I17" s="31"/>
      <c r="J17" s="31"/>
      <c r="K17" s="31"/>
      <c r="L17" s="31"/>
      <c r="M17" s="31"/>
      <c r="N17" s="31"/>
      <c r="O17" s="31"/>
      <c r="P17" s="32"/>
      <c r="Q17" s="31"/>
      <c r="R17" s="33"/>
      <c r="S17" s="36"/>
      <c r="T17" s="34"/>
      <c r="U17" s="35"/>
      <c r="V17" s="31"/>
      <c r="W17" s="31"/>
      <c r="X17" s="31"/>
      <c r="Y17" s="36"/>
      <c r="Z17" s="36"/>
      <c r="AA17" s="37"/>
      <c r="AB17" s="38"/>
      <c r="AC17" s="139"/>
      <c r="AD17" s="138"/>
    </row>
    <row r="18" spans="1:30" ht="35.25" customHeight="1" hidden="1">
      <c r="A18" s="27"/>
      <c r="B18" s="73"/>
      <c r="C18" s="29"/>
      <c r="D18" s="63"/>
      <c r="E18" s="63"/>
      <c r="F18" s="28"/>
      <c r="G18" s="30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  <c r="S18" s="36"/>
      <c r="T18" s="34"/>
      <c r="U18" s="35"/>
      <c r="V18" s="31"/>
      <c r="W18" s="31"/>
      <c r="X18" s="31"/>
      <c r="Y18" s="36"/>
      <c r="Z18" s="36"/>
      <c r="AA18" s="37"/>
      <c r="AB18" s="38"/>
      <c r="AC18" s="142"/>
      <c r="AD18" s="138"/>
    </row>
    <row r="19" spans="1:30" ht="35.25" customHeight="1" hidden="1">
      <c r="A19" s="27"/>
      <c r="B19" s="73"/>
      <c r="C19" s="29"/>
      <c r="D19" s="63"/>
      <c r="E19" s="63"/>
      <c r="F19" s="28"/>
      <c r="G19" s="30"/>
      <c r="H19" s="31"/>
      <c r="I19" s="31"/>
      <c r="J19" s="31"/>
      <c r="K19" s="31"/>
      <c r="L19" s="31"/>
      <c r="M19" s="31"/>
      <c r="N19" s="31"/>
      <c r="O19" s="31"/>
      <c r="P19" s="32"/>
      <c r="Q19" s="31"/>
      <c r="R19" s="33"/>
      <c r="S19" s="36"/>
      <c r="T19" s="34"/>
      <c r="U19" s="35"/>
      <c r="V19" s="31"/>
      <c r="W19" s="31"/>
      <c r="X19" s="31"/>
      <c r="Y19" s="36"/>
      <c r="Z19" s="36"/>
      <c r="AA19" s="37"/>
      <c r="AB19" s="38"/>
      <c r="AC19" s="139"/>
      <c r="AD19" s="138"/>
    </row>
    <row r="20" spans="1:30" ht="35.25" customHeight="1" hidden="1">
      <c r="A20" s="27"/>
      <c r="B20" s="73"/>
      <c r="C20" s="29"/>
      <c r="D20" s="63"/>
      <c r="E20" s="63"/>
      <c r="F20" s="28"/>
      <c r="G20" s="30"/>
      <c r="H20" s="31"/>
      <c r="I20" s="31"/>
      <c r="J20" s="31"/>
      <c r="K20" s="31"/>
      <c r="L20" s="31"/>
      <c r="M20" s="31"/>
      <c r="N20" s="31"/>
      <c r="O20" s="31"/>
      <c r="P20" s="32"/>
      <c r="Q20" s="31"/>
      <c r="R20" s="33"/>
      <c r="S20" s="36"/>
      <c r="T20" s="34"/>
      <c r="U20" s="35"/>
      <c r="V20" s="31"/>
      <c r="W20" s="31"/>
      <c r="X20" s="31"/>
      <c r="Y20" s="36"/>
      <c r="Z20" s="36"/>
      <c r="AA20" s="37"/>
      <c r="AB20" s="38"/>
      <c r="AC20" s="139"/>
      <c r="AD20" s="138"/>
    </row>
    <row r="21" spans="1:30" ht="35.25" customHeight="1" hidden="1">
      <c r="A21" s="27"/>
      <c r="B21" s="73"/>
      <c r="C21" s="29"/>
      <c r="D21" s="63"/>
      <c r="E21" s="63"/>
      <c r="F21" s="28"/>
      <c r="G21" s="30"/>
      <c r="H21" s="31"/>
      <c r="I21" s="31"/>
      <c r="J21" s="31"/>
      <c r="K21" s="31"/>
      <c r="L21" s="31"/>
      <c r="M21" s="31"/>
      <c r="N21" s="31"/>
      <c r="O21" s="31"/>
      <c r="P21" s="32"/>
      <c r="Q21" s="31"/>
      <c r="R21" s="33"/>
      <c r="S21" s="36"/>
      <c r="T21" s="34"/>
      <c r="U21" s="35"/>
      <c r="V21" s="31"/>
      <c r="W21" s="31"/>
      <c r="X21" s="31"/>
      <c r="Y21" s="36"/>
      <c r="Z21" s="36"/>
      <c r="AA21" s="37"/>
      <c r="AB21" s="38"/>
      <c r="AC21" s="139"/>
      <c r="AD21" s="138"/>
    </row>
    <row r="22" spans="1:30" ht="35.25" customHeight="1" hidden="1">
      <c r="A22" s="27"/>
      <c r="B22" s="73"/>
      <c r="C22" s="29"/>
      <c r="D22" s="63"/>
      <c r="E22" s="63"/>
      <c r="F22" s="28"/>
      <c r="G22" s="30"/>
      <c r="H22" s="31"/>
      <c r="I22" s="31"/>
      <c r="J22" s="31"/>
      <c r="K22" s="31"/>
      <c r="L22" s="31"/>
      <c r="M22" s="31"/>
      <c r="N22" s="31"/>
      <c r="O22" s="31"/>
      <c r="P22" s="32"/>
      <c r="Q22" s="31"/>
      <c r="R22" s="33"/>
      <c r="S22" s="36"/>
      <c r="T22" s="34"/>
      <c r="U22" s="35"/>
      <c r="V22" s="31"/>
      <c r="W22" s="31"/>
      <c r="X22" s="31"/>
      <c r="Y22" s="36"/>
      <c r="Z22" s="36"/>
      <c r="AA22" s="37"/>
      <c r="AB22" s="38"/>
      <c r="AC22" s="139"/>
      <c r="AD22" s="138"/>
    </row>
    <row r="23" spans="1:30" ht="35.25" customHeight="1" hidden="1">
      <c r="A23" s="27"/>
      <c r="B23" s="73"/>
      <c r="C23" s="29"/>
      <c r="D23" s="63"/>
      <c r="E23" s="63"/>
      <c r="F23" s="28"/>
      <c r="G23" s="30"/>
      <c r="H23" s="31"/>
      <c r="I23" s="31"/>
      <c r="J23" s="31"/>
      <c r="K23" s="31"/>
      <c r="L23" s="31"/>
      <c r="M23" s="31"/>
      <c r="N23" s="31"/>
      <c r="O23" s="31"/>
      <c r="P23" s="32"/>
      <c r="Q23" s="31"/>
      <c r="R23" s="33"/>
      <c r="S23" s="36"/>
      <c r="T23" s="34"/>
      <c r="U23" s="35"/>
      <c r="V23" s="31"/>
      <c r="W23" s="31"/>
      <c r="X23" s="31"/>
      <c r="Y23" s="36"/>
      <c r="Z23" s="36"/>
      <c r="AA23" s="37"/>
      <c r="AB23" s="38"/>
      <c r="AC23" s="142"/>
      <c r="AD23" s="138"/>
    </row>
    <row r="24" spans="1:30" ht="35.25" customHeight="1" hidden="1">
      <c r="A24" s="27"/>
      <c r="B24" s="73"/>
      <c r="C24" s="29"/>
      <c r="D24" s="63"/>
      <c r="E24" s="63"/>
      <c r="F24" s="28"/>
      <c r="G24" s="30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  <c r="S24" s="36"/>
      <c r="T24" s="34"/>
      <c r="U24" s="35"/>
      <c r="V24" s="31"/>
      <c r="W24" s="31"/>
      <c r="X24" s="31"/>
      <c r="Y24" s="36"/>
      <c r="Z24" s="36"/>
      <c r="AA24" s="37"/>
      <c r="AB24" s="38"/>
      <c r="AC24" s="142"/>
      <c r="AD24" s="138"/>
    </row>
    <row r="25" spans="1:30" ht="35.25" customHeight="1" hidden="1">
      <c r="A25" s="27"/>
      <c r="B25" s="73"/>
      <c r="C25" s="29"/>
      <c r="D25" s="21"/>
      <c r="E25" s="21"/>
      <c r="F25" s="28"/>
      <c r="G25" s="30"/>
      <c r="H25" s="31"/>
      <c r="I25" s="31"/>
      <c r="J25" s="31"/>
      <c r="K25" s="31"/>
      <c r="L25" s="31"/>
      <c r="M25" s="31"/>
      <c r="N25" s="31"/>
      <c r="O25" s="31"/>
      <c r="P25" s="32"/>
      <c r="Q25" s="31"/>
      <c r="R25" s="33"/>
      <c r="S25" s="36"/>
      <c r="T25" s="34"/>
      <c r="U25" s="35"/>
      <c r="V25" s="31"/>
      <c r="W25" s="31"/>
      <c r="X25" s="31"/>
      <c r="Y25" s="36"/>
      <c r="Z25" s="36"/>
      <c r="AA25" s="37"/>
      <c r="AB25" s="38"/>
      <c r="AC25" s="142"/>
      <c r="AD25" s="138"/>
    </row>
    <row r="26" spans="1:30" ht="35.25" customHeight="1" hidden="1">
      <c r="A26" s="27"/>
      <c r="B26" s="73"/>
      <c r="C26" s="29"/>
      <c r="D26" s="63"/>
      <c r="E26" s="63"/>
      <c r="F26" s="63"/>
      <c r="G26" s="30"/>
      <c r="H26" s="31"/>
      <c r="I26" s="31"/>
      <c r="J26" s="31"/>
      <c r="K26" s="31"/>
      <c r="L26" s="31"/>
      <c r="M26" s="31"/>
      <c r="N26" s="31"/>
      <c r="O26" s="31"/>
      <c r="P26" s="32"/>
      <c r="Q26" s="31"/>
      <c r="R26" s="33"/>
      <c r="S26" s="36"/>
      <c r="T26" s="34"/>
      <c r="U26" s="35"/>
      <c r="V26" s="31"/>
      <c r="W26" s="31"/>
      <c r="X26" s="31"/>
      <c r="Y26" s="36"/>
      <c r="Z26" s="36"/>
      <c r="AA26" s="37"/>
      <c r="AB26" s="38"/>
      <c r="AC26" s="139"/>
      <c r="AD26" s="138"/>
    </row>
    <row r="27" spans="1:30" ht="35.25" customHeight="1" hidden="1">
      <c r="A27" s="27"/>
      <c r="B27" s="73"/>
      <c r="C27" s="29"/>
      <c r="D27" s="63"/>
      <c r="E27" s="63"/>
      <c r="F27" s="63"/>
      <c r="G27" s="30"/>
      <c r="H27" s="31"/>
      <c r="I27" s="31"/>
      <c r="J27" s="31"/>
      <c r="K27" s="31"/>
      <c r="L27" s="31"/>
      <c r="M27" s="60"/>
      <c r="N27" s="31"/>
      <c r="O27" s="31"/>
      <c r="P27" s="32"/>
      <c r="Q27" s="31"/>
      <c r="R27" s="33"/>
      <c r="S27" s="36"/>
      <c r="T27" s="34"/>
      <c r="U27" s="35"/>
      <c r="V27" s="31"/>
      <c r="W27" s="31"/>
      <c r="X27" s="31"/>
      <c r="Y27" s="36"/>
      <c r="Z27" s="36"/>
      <c r="AA27" s="37"/>
      <c r="AB27" s="141"/>
      <c r="AC27" s="142"/>
      <c r="AD27" s="138"/>
    </row>
    <row r="28" spans="1:30" ht="35.25" customHeight="1" hidden="1">
      <c r="A28" s="27"/>
      <c r="B28" s="28"/>
      <c r="C28" s="29"/>
      <c r="D28" s="21"/>
      <c r="E28" s="21"/>
      <c r="F28" s="28"/>
      <c r="G28" s="30"/>
      <c r="H28" s="31"/>
      <c r="I28" s="31"/>
      <c r="J28" s="31"/>
      <c r="K28" s="31"/>
      <c r="L28" s="31"/>
      <c r="M28" s="31"/>
      <c r="N28" s="31"/>
      <c r="O28" s="31"/>
      <c r="P28" s="32"/>
      <c r="Q28" s="31"/>
      <c r="R28" s="33"/>
      <c r="S28" s="36"/>
      <c r="T28" s="34"/>
      <c r="U28" s="35"/>
      <c r="V28" s="31"/>
      <c r="W28" s="31"/>
      <c r="X28" s="31"/>
      <c r="Y28" s="36"/>
      <c r="Z28" s="36"/>
      <c r="AA28" s="37"/>
      <c r="AB28" s="38"/>
      <c r="AC28" s="40"/>
      <c r="AD28" s="39"/>
    </row>
    <row r="29" spans="1:30" ht="35.25" customHeight="1" hidden="1">
      <c r="A29" s="27"/>
      <c r="B29" s="28"/>
      <c r="C29" s="29"/>
      <c r="D29" s="21"/>
      <c r="E29" s="21"/>
      <c r="F29" s="28"/>
      <c r="G29" s="30"/>
      <c r="H29" s="31"/>
      <c r="I29" s="31"/>
      <c r="J29" s="31"/>
      <c r="K29" s="31"/>
      <c r="L29" s="31"/>
      <c r="M29" s="31"/>
      <c r="N29" s="31"/>
      <c r="O29" s="31"/>
      <c r="P29" s="32"/>
      <c r="Q29" s="31"/>
      <c r="R29" s="33"/>
      <c r="S29" s="36"/>
      <c r="T29" s="34"/>
      <c r="U29" s="35"/>
      <c r="V29" s="31"/>
      <c r="W29" s="31"/>
      <c r="X29" s="31"/>
      <c r="Y29" s="36"/>
      <c r="Z29" s="36"/>
      <c r="AA29" s="37"/>
      <c r="AB29" s="38"/>
      <c r="AC29" s="40"/>
      <c r="AD29" s="39"/>
    </row>
    <row r="30" spans="1:30" ht="35.25" customHeight="1" hidden="1">
      <c r="A30" s="27"/>
      <c r="B30" s="28"/>
      <c r="C30" s="29"/>
      <c r="D30" s="21"/>
      <c r="E30" s="21"/>
      <c r="F30" s="28"/>
      <c r="G30" s="30"/>
      <c r="H30" s="31"/>
      <c r="I30" s="31"/>
      <c r="J30" s="31"/>
      <c r="K30" s="31"/>
      <c r="L30" s="31"/>
      <c r="M30" s="31"/>
      <c r="N30" s="31"/>
      <c r="O30" s="31"/>
      <c r="P30" s="32"/>
      <c r="Q30" s="31"/>
      <c r="R30" s="33"/>
      <c r="S30" s="36"/>
      <c r="T30" s="34"/>
      <c r="U30" s="35"/>
      <c r="V30" s="31"/>
      <c r="W30" s="31"/>
      <c r="X30" s="31"/>
      <c r="Y30" s="36"/>
      <c r="Z30" s="36"/>
      <c r="AA30" s="37"/>
      <c r="AB30" s="38"/>
      <c r="AC30" s="40"/>
      <c r="AD30" s="39"/>
    </row>
    <row r="31" spans="1:28" ht="35.25" customHeight="1" thickBot="1">
      <c r="A31" s="308" t="s">
        <v>35</v>
      </c>
      <c r="B31" s="309"/>
      <c r="C31" s="309"/>
      <c r="D31" s="309"/>
      <c r="E31" s="309"/>
      <c r="F31" s="310"/>
      <c r="G31" s="155"/>
      <c r="H31" s="155">
        <f aca="true" t="shared" si="0" ref="H31:T31">SUM(H6:H30)</f>
        <v>0</v>
      </c>
      <c r="I31" s="155">
        <f t="shared" si="0"/>
        <v>0</v>
      </c>
      <c r="J31" s="155">
        <f t="shared" si="0"/>
        <v>0</v>
      </c>
      <c r="K31" s="155">
        <f t="shared" si="0"/>
        <v>14</v>
      </c>
      <c r="L31" s="155">
        <f t="shared" si="0"/>
        <v>102</v>
      </c>
      <c r="M31" s="155">
        <f t="shared" si="0"/>
        <v>32</v>
      </c>
      <c r="N31" s="155">
        <f t="shared" si="0"/>
        <v>0</v>
      </c>
      <c r="O31" s="155">
        <f t="shared" si="0"/>
        <v>0</v>
      </c>
      <c r="P31" s="155">
        <f t="shared" si="0"/>
        <v>0</v>
      </c>
      <c r="Q31" s="155">
        <f t="shared" si="0"/>
        <v>148</v>
      </c>
      <c r="R31" s="156">
        <f t="shared" si="0"/>
        <v>21694.95</v>
      </c>
      <c r="S31" s="156">
        <f t="shared" si="0"/>
        <v>22570.21</v>
      </c>
      <c r="T31" s="157">
        <f t="shared" si="0"/>
        <v>243000</v>
      </c>
      <c r="U31" s="158"/>
      <c r="V31" s="159">
        <f aca="true" t="shared" si="1" ref="V31:AA31">SUM(V6:V30)</f>
        <v>2</v>
      </c>
      <c r="W31" s="159">
        <f t="shared" si="1"/>
        <v>84</v>
      </c>
      <c r="X31" s="159">
        <f t="shared" si="1"/>
        <v>86</v>
      </c>
      <c r="Y31" s="156">
        <f t="shared" si="1"/>
        <v>7702.2</v>
      </c>
      <c r="Z31" s="156">
        <f t="shared" si="1"/>
        <v>15495.52</v>
      </c>
      <c r="AA31" s="160">
        <f t="shared" si="1"/>
        <v>115000</v>
      </c>
      <c r="AB31" s="161"/>
    </row>
    <row r="32" spans="2:29" ht="23.25" customHeight="1" hidden="1" thickBot="1">
      <c r="B32" s="20">
        <f>COUNTIF(B6:B30,"*")</f>
        <v>9</v>
      </c>
      <c r="G32" s="20">
        <f>COUNTIF(G6:G30,"*")</f>
        <v>2</v>
      </c>
      <c r="H32" s="20">
        <f>H31</f>
        <v>0</v>
      </c>
      <c r="I32" s="20">
        <f aca="true" t="shared" si="2" ref="I32:T32">I31</f>
        <v>0</v>
      </c>
      <c r="J32" s="20">
        <f t="shared" si="2"/>
        <v>0</v>
      </c>
      <c r="K32" s="20">
        <f t="shared" si="2"/>
        <v>14</v>
      </c>
      <c r="L32" s="20">
        <f t="shared" si="2"/>
        <v>102</v>
      </c>
      <c r="M32" s="20">
        <f t="shared" si="2"/>
        <v>32</v>
      </c>
      <c r="N32" s="20">
        <f t="shared" si="2"/>
        <v>0</v>
      </c>
      <c r="O32" s="20">
        <f t="shared" si="2"/>
        <v>0</v>
      </c>
      <c r="P32" s="20">
        <f t="shared" si="2"/>
        <v>0</v>
      </c>
      <c r="Q32" s="20">
        <f t="shared" si="2"/>
        <v>148</v>
      </c>
      <c r="R32" s="20">
        <f t="shared" si="2"/>
        <v>21694.95</v>
      </c>
      <c r="S32" s="26">
        <f t="shared" si="2"/>
        <v>22570.21</v>
      </c>
      <c r="T32" s="42">
        <f t="shared" si="2"/>
        <v>243000</v>
      </c>
      <c r="U32" s="26">
        <f>COUNTIF(U6:U30,"&gt;0")+COUNTIF(U6:U30,"*")</f>
        <v>7</v>
      </c>
      <c r="V32" s="26">
        <f aca="true" t="shared" si="3" ref="V32:AA32">V31</f>
        <v>2</v>
      </c>
      <c r="W32" s="26">
        <f t="shared" si="3"/>
        <v>84</v>
      </c>
      <c r="X32" s="26">
        <f t="shared" si="3"/>
        <v>86</v>
      </c>
      <c r="Y32" s="26">
        <f t="shared" si="3"/>
        <v>7702.2</v>
      </c>
      <c r="Z32" s="26">
        <f t="shared" si="3"/>
        <v>15495.52</v>
      </c>
      <c r="AA32" s="42">
        <f t="shared" si="3"/>
        <v>115000</v>
      </c>
      <c r="AB32" s="26"/>
      <c r="AC32" s="26"/>
    </row>
    <row r="33" spans="1:28" s="49" customFormat="1" ht="35.25" customHeight="1">
      <c r="A33" s="317" t="str">
        <f>'1月 '!A28:B28</f>
        <v>去(110)年</v>
      </c>
      <c r="B33" s="318"/>
      <c r="C33" s="319" t="s">
        <v>75</v>
      </c>
      <c r="D33" s="319"/>
      <c r="E33" s="319"/>
      <c r="F33" s="320"/>
      <c r="G33" s="43"/>
      <c r="H33" s="43">
        <v>10</v>
      </c>
      <c r="I33" s="43">
        <v>0</v>
      </c>
      <c r="J33" s="43">
        <v>3</v>
      </c>
      <c r="K33" s="43">
        <v>259</v>
      </c>
      <c r="L33" s="43">
        <v>301</v>
      </c>
      <c r="M33" s="43">
        <v>0</v>
      </c>
      <c r="N33" s="43">
        <v>0</v>
      </c>
      <c r="O33" s="43">
        <v>0</v>
      </c>
      <c r="P33" s="43">
        <v>0</v>
      </c>
      <c r="Q33" s="43">
        <v>573</v>
      </c>
      <c r="R33" s="154">
        <v>56554.850000000006</v>
      </c>
      <c r="S33" s="154">
        <v>60281.7</v>
      </c>
      <c r="T33" s="214">
        <v>373211</v>
      </c>
      <c r="U33" s="46"/>
      <c r="V33" s="43">
        <v>0</v>
      </c>
      <c r="W33" s="43">
        <v>52</v>
      </c>
      <c r="X33" s="43">
        <v>52</v>
      </c>
      <c r="Y33" s="154">
        <v>4752.73</v>
      </c>
      <c r="Z33" s="154">
        <v>9710.46</v>
      </c>
      <c r="AA33" s="215">
        <v>80800</v>
      </c>
      <c r="AB33" s="48"/>
    </row>
    <row r="34" spans="1:28" s="49" customFormat="1" ht="35.25" customHeight="1" thickBot="1">
      <c r="A34" s="311" t="str">
        <f>'1月 '!A29:E29</f>
        <v>110與111年同月推案增減率</v>
      </c>
      <c r="B34" s="312"/>
      <c r="C34" s="312"/>
      <c r="D34" s="312"/>
      <c r="E34" s="312"/>
      <c r="F34" s="312"/>
      <c r="G34" s="50"/>
      <c r="H34" s="50"/>
      <c r="I34" s="50"/>
      <c r="J34" s="50"/>
      <c r="K34" s="50"/>
      <c r="L34" s="50"/>
      <c r="M34" s="50"/>
      <c r="N34" s="50"/>
      <c r="O34" s="51"/>
      <c r="P34" s="313">
        <f>(Q31-Q33)/Q33</f>
        <v>-0.7417102966841187</v>
      </c>
      <c r="Q34" s="314"/>
      <c r="R34" s="52"/>
      <c r="S34" s="52"/>
      <c r="T34" s="53">
        <f>(T31-T33)/T33</f>
        <v>-0.34889378930417375</v>
      </c>
      <c r="U34" s="54"/>
      <c r="V34" s="313">
        <f>(X31-X33)/X33</f>
        <v>0.6538461538461539</v>
      </c>
      <c r="W34" s="315"/>
      <c r="X34" s="316"/>
      <c r="Y34" s="52"/>
      <c r="Z34" s="52"/>
      <c r="AA34" s="55">
        <f>(AA31-AA33)/AA33</f>
        <v>0.42326732673267325</v>
      </c>
      <c r="AB34" s="56"/>
    </row>
    <row r="35" ht="15.75">
      <c r="A35" s="58" t="s">
        <v>379</v>
      </c>
    </row>
    <row r="36" spans="1:6" ht="15.75">
      <c r="A36" s="290" t="s">
        <v>380</v>
      </c>
      <c r="B36" s="41"/>
      <c r="D36" s="41"/>
      <c r="E36" s="41"/>
      <c r="F36" s="41"/>
    </row>
    <row r="37" ht="15.75">
      <c r="B37" s="58"/>
    </row>
  </sheetData>
  <sheetProtection/>
  <mergeCells count="34">
    <mergeCell ref="AB2:AB5"/>
    <mergeCell ref="A3:A5"/>
    <mergeCell ref="B3:B5"/>
    <mergeCell ref="C3:C5"/>
    <mergeCell ref="D3:D5"/>
    <mergeCell ref="X4:X5"/>
    <mergeCell ref="T3:T5"/>
    <mergeCell ref="S3:S5"/>
    <mergeCell ref="Y3:Y5"/>
    <mergeCell ref="E3:E5"/>
    <mergeCell ref="A1:Q1"/>
    <mergeCell ref="A2:F2"/>
    <mergeCell ref="G2:T2"/>
    <mergeCell ref="U2:AA2"/>
    <mergeCell ref="R3:R5"/>
    <mergeCell ref="U3:U5"/>
    <mergeCell ref="V3:X3"/>
    <mergeCell ref="A31:F31"/>
    <mergeCell ref="AA3:AA5"/>
    <mergeCell ref="H4:H5"/>
    <mergeCell ref="I4:I5"/>
    <mergeCell ref="J4:P4"/>
    <mergeCell ref="Q4:Q5"/>
    <mergeCell ref="W4:W5"/>
    <mergeCell ref="A33:B33"/>
    <mergeCell ref="C33:F33"/>
    <mergeCell ref="A34:F34"/>
    <mergeCell ref="P34:Q34"/>
    <mergeCell ref="Z3:Z5"/>
    <mergeCell ref="V34:X34"/>
    <mergeCell ref="F3:F5"/>
    <mergeCell ref="G3:G5"/>
    <mergeCell ref="V4:V5"/>
    <mergeCell ref="H3:Q3"/>
  </mergeCells>
  <printOptions horizontalCentered="1"/>
  <pageMargins left="0.1968503937007874" right="0.1968503937007874" top="0.6692913385826772" bottom="0.7874015748031497" header="0.3937007874015748" footer="0.1968503937007874"/>
  <pageSetup fitToHeight="0" fitToWidth="1" horizontalDpi="600" verticalDpi="600" orientation="landscape" paperSize="9" scale="75" r:id="rId1"/>
  <headerFooter>
    <oddFooter xml:space="preserve">&amp;R&amp;F&amp;A&amp;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9966"/>
  </sheetPr>
  <dimension ref="A1:AD32"/>
  <sheetViews>
    <sheetView zoomScale="70" zoomScaleNormal="70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P7" sqref="P7"/>
    </sheetView>
  </sheetViews>
  <sheetFormatPr defaultColWidth="0" defaultRowHeight="16.5"/>
  <cols>
    <col min="1" max="1" width="4.125" style="20" customWidth="1"/>
    <col min="2" max="2" width="7.875" style="20" customWidth="1"/>
    <col min="3" max="3" width="6.75390625" style="41" customWidth="1"/>
    <col min="4" max="4" width="7.25390625" style="20" customWidth="1"/>
    <col min="5" max="5" width="8.25390625" style="20" customWidth="1"/>
    <col min="6" max="6" width="7.25390625" style="20" customWidth="1"/>
    <col min="7" max="16" width="5.25390625" style="20" customWidth="1"/>
    <col min="17" max="17" width="6.75390625" style="20" customWidth="1"/>
    <col min="18" max="18" width="12.75390625" style="20" customWidth="1"/>
    <col min="19" max="19" width="11.375" style="20" customWidth="1"/>
    <col min="20" max="20" width="12.75390625" style="42" customWidth="1"/>
    <col min="21" max="21" width="5.125" style="20" customWidth="1"/>
    <col min="22" max="24" width="5.75390625" style="20" customWidth="1"/>
    <col min="25" max="27" width="11.375" style="20" customWidth="1"/>
    <col min="28" max="28" width="7.25390625" style="20" bestFit="1" customWidth="1"/>
    <col min="29" max="29" width="9.00390625" style="146" bestFit="1" customWidth="1"/>
    <col min="30" max="30" width="7.75390625" style="19" bestFit="1" customWidth="1"/>
    <col min="31" max="31" width="6.875" style="20" customWidth="1"/>
    <col min="32" max="32" width="6.75390625" style="20" customWidth="1"/>
    <col min="33" max="37" width="0" style="20" hidden="1" customWidth="1"/>
    <col min="38" max="16384" width="9.00390625" style="20" hidden="1" customWidth="1"/>
  </cols>
  <sheetData>
    <row r="1" spans="1:28" ht="45.75" customHeight="1" thickBot="1">
      <c r="A1" s="321" t="s">
        <v>66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59" t="str">
        <f>'1月 '!Q1</f>
        <v>111年</v>
      </c>
      <c r="S1" s="125" t="s">
        <v>88</v>
      </c>
      <c r="T1" s="125"/>
      <c r="U1" s="125"/>
      <c r="V1" s="125"/>
      <c r="W1" s="125"/>
      <c r="X1" s="125"/>
      <c r="Y1" s="125"/>
      <c r="Z1" s="125"/>
      <c r="AA1" s="125"/>
      <c r="AB1" s="125"/>
    </row>
    <row r="2" spans="1:28" ht="30" customHeight="1">
      <c r="A2" s="324" t="s">
        <v>1</v>
      </c>
      <c r="B2" s="325"/>
      <c r="C2" s="325"/>
      <c r="D2" s="325"/>
      <c r="E2" s="325"/>
      <c r="F2" s="326"/>
      <c r="G2" s="327" t="s">
        <v>2</v>
      </c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8" t="s">
        <v>3</v>
      </c>
      <c r="V2" s="329"/>
      <c r="W2" s="329"/>
      <c r="X2" s="329"/>
      <c r="Y2" s="329"/>
      <c r="Z2" s="329"/>
      <c r="AA2" s="330"/>
      <c r="AB2" s="371" t="s">
        <v>38</v>
      </c>
    </row>
    <row r="3" spans="1:28" ht="20.25" customHeight="1">
      <c r="A3" s="348" t="s">
        <v>4</v>
      </c>
      <c r="B3" s="331" t="s">
        <v>107</v>
      </c>
      <c r="C3" s="351" t="s">
        <v>6</v>
      </c>
      <c r="D3" s="351" t="s">
        <v>39</v>
      </c>
      <c r="E3" s="331" t="s">
        <v>321</v>
      </c>
      <c r="F3" s="331" t="s">
        <v>40</v>
      </c>
      <c r="G3" s="338" t="s">
        <v>41</v>
      </c>
      <c r="H3" s="342" t="s">
        <v>42</v>
      </c>
      <c r="I3" s="343"/>
      <c r="J3" s="343"/>
      <c r="K3" s="343"/>
      <c r="L3" s="343"/>
      <c r="M3" s="343"/>
      <c r="N3" s="343"/>
      <c r="O3" s="343"/>
      <c r="P3" s="343"/>
      <c r="Q3" s="344"/>
      <c r="R3" s="331" t="s">
        <v>78</v>
      </c>
      <c r="S3" s="322" t="s">
        <v>48</v>
      </c>
      <c r="T3" s="355" t="s">
        <v>106</v>
      </c>
      <c r="U3" s="340" t="s">
        <v>45</v>
      </c>
      <c r="V3" s="341" t="s">
        <v>46</v>
      </c>
      <c r="W3" s="341"/>
      <c r="X3" s="341"/>
      <c r="Y3" s="322" t="s">
        <v>105</v>
      </c>
      <c r="Z3" s="322" t="s">
        <v>104</v>
      </c>
      <c r="AA3" s="334" t="s">
        <v>50</v>
      </c>
      <c r="AB3" s="372"/>
    </row>
    <row r="4" spans="1:28" ht="20.25" customHeight="1">
      <c r="A4" s="349"/>
      <c r="B4" s="332"/>
      <c r="C4" s="352"/>
      <c r="D4" s="352"/>
      <c r="E4" s="332"/>
      <c r="F4" s="332"/>
      <c r="G4" s="354"/>
      <c r="H4" s="338" t="s">
        <v>51</v>
      </c>
      <c r="I4" s="338" t="s">
        <v>52</v>
      </c>
      <c r="J4" s="335" t="s">
        <v>53</v>
      </c>
      <c r="K4" s="336"/>
      <c r="L4" s="336"/>
      <c r="M4" s="336"/>
      <c r="N4" s="336"/>
      <c r="O4" s="336"/>
      <c r="P4" s="337"/>
      <c r="Q4" s="338" t="s">
        <v>54</v>
      </c>
      <c r="R4" s="332"/>
      <c r="S4" s="322"/>
      <c r="T4" s="356"/>
      <c r="U4" s="340"/>
      <c r="V4" s="323" t="s">
        <v>55</v>
      </c>
      <c r="W4" s="323" t="s">
        <v>56</v>
      </c>
      <c r="X4" s="323" t="s">
        <v>54</v>
      </c>
      <c r="Y4" s="322"/>
      <c r="Z4" s="322"/>
      <c r="AA4" s="334"/>
      <c r="AB4" s="372"/>
    </row>
    <row r="5" spans="1:30" s="26" customFormat="1" ht="20.25" customHeight="1">
      <c r="A5" s="350"/>
      <c r="B5" s="333"/>
      <c r="C5" s="353"/>
      <c r="D5" s="353"/>
      <c r="E5" s="333"/>
      <c r="F5" s="333"/>
      <c r="G5" s="339"/>
      <c r="H5" s="339"/>
      <c r="I5" s="339"/>
      <c r="J5" s="22" t="s">
        <v>57</v>
      </c>
      <c r="K5" s="22" t="s">
        <v>58</v>
      </c>
      <c r="L5" s="22" t="s">
        <v>59</v>
      </c>
      <c r="M5" s="22" t="s">
        <v>60</v>
      </c>
      <c r="N5" s="22" t="s">
        <v>61</v>
      </c>
      <c r="O5" s="22" t="s">
        <v>62</v>
      </c>
      <c r="P5" s="23" t="s">
        <v>63</v>
      </c>
      <c r="Q5" s="339"/>
      <c r="R5" s="333"/>
      <c r="S5" s="322"/>
      <c r="T5" s="357"/>
      <c r="U5" s="340"/>
      <c r="V5" s="323"/>
      <c r="W5" s="323"/>
      <c r="X5" s="323"/>
      <c r="Y5" s="322"/>
      <c r="Z5" s="322"/>
      <c r="AA5" s="334"/>
      <c r="AB5" s="373"/>
      <c r="AC5" s="147"/>
      <c r="AD5" s="25"/>
    </row>
    <row r="6" spans="1:30" ht="35.25" customHeight="1">
      <c r="A6" s="27">
        <v>1</v>
      </c>
      <c r="B6" s="73" t="s">
        <v>382</v>
      </c>
      <c r="C6" s="135" t="s">
        <v>114</v>
      </c>
      <c r="D6" s="21" t="s">
        <v>383</v>
      </c>
      <c r="E6" s="298" t="s">
        <v>384</v>
      </c>
      <c r="F6" s="28" t="s">
        <v>385</v>
      </c>
      <c r="G6" s="30" t="s">
        <v>120</v>
      </c>
      <c r="H6" s="31">
        <v>11</v>
      </c>
      <c r="I6" s="31">
        <v>0</v>
      </c>
      <c r="J6" s="31">
        <v>0</v>
      </c>
      <c r="K6" s="31">
        <v>138</v>
      </c>
      <c r="L6" s="31">
        <v>138</v>
      </c>
      <c r="M6" s="31">
        <v>0</v>
      </c>
      <c r="N6" s="31">
        <v>0</v>
      </c>
      <c r="O6" s="31">
        <v>0</v>
      </c>
      <c r="P6" s="32">
        <v>0</v>
      </c>
      <c r="Q6" s="31">
        <v>287</v>
      </c>
      <c r="R6" s="33">
        <v>36110.89</v>
      </c>
      <c r="S6" s="36">
        <v>37508.25</v>
      </c>
      <c r="T6" s="34">
        <v>300000</v>
      </c>
      <c r="U6" s="77"/>
      <c r="V6" s="31"/>
      <c r="W6" s="31"/>
      <c r="X6" s="31">
        <v>0</v>
      </c>
      <c r="Y6" s="36"/>
      <c r="Z6" s="36"/>
      <c r="AA6" s="37"/>
      <c r="AB6" s="38"/>
      <c r="AC6" s="149">
        <v>26.440464089635817</v>
      </c>
      <c r="AD6" s="301"/>
    </row>
    <row r="7" spans="1:30" ht="35.25" customHeight="1">
      <c r="A7" s="27">
        <v>2</v>
      </c>
      <c r="B7" s="21" t="s">
        <v>386</v>
      </c>
      <c r="C7" s="135" t="s">
        <v>128</v>
      </c>
      <c r="D7" s="63" t="s">
        <v>387</v>
      </c>
      <c r="E7" s="299" t="s">
        <v>388</v>
      </c>
      <c r="F7" s="28" t="s">
        <v>130</v>
      </c>
      <c r="G7" s="30" t="s">
        <v>389</v>
      </c>
      <c r="H7" s="31">
        <v>7</v>
      </c>
      <c r="I7" s="31">
        <v>0</v>
      </c>
      <c r="J7" s="31">
        <v>0</v>
      </c>
      <c r="K7" s="31">
        <v>66</v>
      </c>
      <c r="L7" s="31">
        <v>66</v>
      </c>
      <c r="M7" s="31">
        <v>0</v>
      </c>
      <c r="N7" s="31">
        <v>0</v>
      </c>
      <c r="O7" s="31">
        <v>0</v>
      </c>
      <c r="P7" s="32">
        <v>0</v>
      </c>
      <c r="Q7" s="31">
        <v>139</v>
      </c>
      <c r="R7" s="33">
        <v>21843.49</v>
      </c>
      <c r="S7" s="36">
        <v>22869.55</v>
      </c>
      <c r="T7" s="34">
        <v>180000</v>
      </c>
      <c r="U7" s="35"/>
      <c r="V7" s="31"/>
      <c r="W7" s="31"/>
      <c r="X7" s="31">
        <v>0</v>
      </c>
      <c r="Y7" s="36"/>
      <c r="Z7" s="36"/>
      <c r="AA7" s="37"/>
      <c r="AB7" s="38"/>
      <c r="AC7" s="149">
        <v>26.018934448384407</v>
      </c>
      <c r="AD7" s="301"/>
    </row>
    <row r="8" spans="1:30" ht="35.25" customHeight="1">
      <c r="A8" s="27">
        <v>3</v>
      </c>
      <c r="B8" s="73" t="s">
        <v>390</v>
      </c>
      <c r="C8" s="135" t="s">
        <v>144</v>
      </c>
      <c r="D8" s="65" t="s">
        <v>391</v>
      </c>
      <c r="E8" s="299" t="s">
        <v>392</v>
      </c>
      <c r="F8" s="63" t="s">
        <v>116</v>
      </c>
      <c r="G8" s="30" t="s">
        <v>176</v>
      </c>
      <c r="H8" s="31">
        <v>2</v>
      </c>
      <c r="I8" s="31">
        <v>0</v>
      </c>
      <c r="J8" s="31">
        <v>0</v>
      </c>
      <c r="K8" s="31">
        <v>38</v>
      </c>
      <c r="L8" s="31">
        <v>39</v>
      </c>
      <c r="M8" s="31">
        <v>0</v>
      </c>
      <c r="N8" s="31">
        <v>0</v>
      </c>
      <c r="O8" s="31">
        <v>0</v>
      </c>
      <c r="P8" s="32">
        <v>0</v>
      </c>
      <c r="Q8" s="31">
        <v>79</v>
      </c>
      <c r="R8" s="33">
        <v>9636.08</v>
      </c>
      <c r="S8" s="36">
        <v>10008.53</v>
      </c>
      <c r="T8" s="34">
        <v>110000</v>
      </c>
      <c r="U8" s="35"/>
      <c r="V8" s="31"/>
      <c r="W8" s="31"/>
      <c r="X8" s="31">
        <v>0</v>
      </c>
      <c r="Y8" s="36"/>
      <c r="Z8" s="36"/>
      <c r="AA8" s="37"/>
      <c r="AB8" s="38"/>
      <c r="AC8" s="149">
        <v>36.3326446177774</v>
      </c>
      <c r="AD8" s="301"/>
    </row>
    <row r="9" spans="1:30" ht="35.25" customHeight="1">
      <c r="A9" s="259">
        <v>4</v>
      </c>
      <c r="B9" s="297" t="s">
        <v>135</v>
      </c>
      <c r="C9" s="296" t="s">
        <v>178</v>
      </c>
      <c r="D9" s="293" t="s">
        <v>393</v>
      </c>
      <c r="E9" s="300" t="s">
        <v>394</v>
      </c>
      <c r="F9" s="263" t="s">
        <v>116</v>
      </c>
      <c r="G9" s="264" t="s">
        <v>125</v>
      </c>
      <c r="H9" s="265">
        <v>0</v>
      </c>
      <c r="I9" s="265">
        <v>0</v>
      </c>
      <c r="J9" s="265">
        <v>0</v>
      </c>
      <c r="K9" s="265">
        <v>13</v>
      </c>
      <c r="L9" s="265">
        <v>8</v>
      </c>
      <c r="M9" s="265">
        <v>0</v>
      </c>
      <c r="N9" s="265">
        <v>0</v>
      </c>
      <c r="O9" s="265">
        <v>0</v>
      </c>
      <c r="P9" s="266">
        <v>0</v>
      </c>
      <c r="Q9" s="265">
        <v>21</v>
      </c>
      <c r="R9" s="267">
        <v>1957.35</v>
      </c>
      <c r="S9" s="268">
        <v>2085.55</v>
      </c>
      <c r="T9" s="269">
        <v>15000</v>
      </c>
      <c r="U9" s="294">
        <v>3</v>
      </c>
      <c r="V9" s="265">
        <v>0</v>
      </c>
      <c r="W9" s="265">
        <v>19</v>
      </c>
      <c r="X9" s="265">
        <v>19</v>
      </c>
      <c r="Y9" s="268">
        <v>1726.41</v>
      </c>
      <c r="Z9" s="268">
        <v>2866.08</v>
      </c>
      <c r="AA9" s="271">
        <v>30000</v>
      </c>
      <c r="AB9" s="295" t="s">
        <v>196</v>
      </c>
      <c r="AC9" s="149">
        <v>23.77635485100052</v>
      </c>
      <c r="AD9" s="139">
        <v>1578.9473684210527</v>
      </c>
    </row>
    <row r="10" spans="1:30" ht="35.25" customHeight="1">
      <c r="A10" s="27">
        <v>5</v>
      </c>
      <c r="B10" s="73" t="s">
        <v>395</v>
      </c>
      <c r="C10" s="135" t="s">
        <v>150</v>
      </c>
      <c r="D10" s="63" t="s">
        <v>184</v>
      </c>
      <c r="E10" s="298" t="s">
        <v>396</v>
      </c>
      <c r="F10" s="28" t="s">
        <v>130</v>
      </c>
      <c r="G10" s="30" t="s">
        <v>157</v>
      </c>
      <c r="H10" s="31">
        <v>0</v>
      </c>
      <c r="I10" s="31">
        <v>0</v>
      </c>
      <c r="J10" s="31">
        <v>0</v>
      </c>
      <c r="K10" s="31">
        <v>48</v>
      </c>
      <c r="L10" s="31">
        <v>72</v>
      </c>
      <c r="M10" s="31">
        <v>0</v>
      </c>
      <c r="N10" s="31">
        <v>0</v>
      </c>
      <c r="O10" s="31">
        <v>0</v>
      </c>
      <c r="P10" s="32">
        <v>0</v>
      </c>
      <c r="Q10" s="31">
        <v>120</v>
      </c>
      <c r="R10" s="33">
        <v>11040.98</v>
      </c>
      <c r="S10" s="36">
        <v>11672.54</v>
      </c>
      <c r="T10" s="34">
        <v>106000</v>
      </c>
      <c r="U10" s="35"/>
      <c r="V10" s="31"/>
      <c r="W10" s="31"/>
      <c r="X10" s="31">
        <v>0</v>
      </c>
      <c r="Y10" s="36"/>
      <c r="Z10" s="36"/>
      <c r="AA10" s="37"/>
      <c r="AB10" s="38"/>
      <c r="AC10" s="149">
        <v>30.020306046541357</v>
      </c>
      <c r="AD10" s="301"/>
    </row>
    <row r="11" spans="1:30" ht="35.25" customHeight="1">
      <c r="A11" s="27">
        <v>6</v>
      </c>
      <c r="B11" s="21" t="s">
        <v>397</v>
      </c>
      <c r="C11" s="135" t="s">
        <v>398</v>
      </c>
      <c r="D11" s="21" t="s">
        <v>399</v>
      </c>
      <c r="E11" s="299" t="s">
        <v>400</v>
      </c>
      <c r="F11" s="28" t="s">
        <v>401</v>
      </c>
      <c r="G11" s="30"/>
      <c r="H11" s="31"/>
      <c r="I11" s="31"/>
      <c r="J11" s="31"/>
      <c r="K11" s="31"/>
      <c r="L11" s="31"/>
      <c r="M11" s="31"/>
      <c r="N11" s="31"/>
      <c r="O11" s="31"/>
      <c r="P11" s="32"/>
      <c r="Q11" s="31">
        <v>0</v>
      </c>
      <c r="R11" s="33"/>
      <c r="S11" s="36"/>
      <c r="T11" s="34"/>
      <c r="U11" s="35">
        <v>4</v>
      </c>
      <c r="V11" s="31">
        <v>0</v>
      </c>
      <c r="W11" s="31">
        <v>8</v>
      </c>
      <c r="X11" s="31">
        <v>8</v>
      </c>
      <c r="Y11" s="36">
        <v>800.45</v>
      </c>
      <c r="Z11" s="36">
        <v>1921.4</v>
      </c>
      <c r="AA11" s="37">
        <v>10000</v>
      </c>
      <c r="AB11" s="38"/>
      <c r="AC11" s="152">
        <v>1250</v>
      </c>
      <c r="AD11" s="301"/>
    </row>
    <row r="12" spans="1:30" ht="35.25" customHeight="1" hidden="1">
      <c r="A12" s="27"/>
      <c r="B12" s="28"/>
      <c r="C12" s="29"/>
      <c r="D12" s="21"/>
      <c r="E12" s="21"/>
      <c r="F12" s="28"/>
      <c r="G12" s="30"/>
      <c r="H12" s="31"/>
      <c r="I12" s="31"/>
      <c r="J12" s="31"/>
      <c r="K12" s="31"/>
      <c r="L12" s="31"/>
      <c r="M12" s="31"/>
      <c r="N12" s="31"/>
      <c r="O12" s="31"/>
      <c r="P12" s="32"/>
      <c r="Q12" s="31"/>
      <c r="R12" s="33"/>
      <c r="S12" s="36"/>
      <c r="T12" s="34"/>
      <c r="U12" s="35"/>
      <c r="V12" s="31"/>
      <c r="W12" s="31"/>
      <c r="X12" s="31"/>
      <c r="Y12" s="36"/>
      <c r="Z12" s="36"/>
      <c r="AA12" s="37"/>
      <c r="AB12" s="57"/>
      <c r="AC12" s="152"/>
      <c r="AD12" s="39"/>
    </row>
    <row r="13" spans="1:30" ht="35.25" customHeight="1" hidden="1">
      <c r="A13" s="27"/>
      <c r="B13" s="28"/>
      <c r="C13" s="29"/>
      <c r="D13" s="21"/>
      <c r="E13" s="21"/>
      <c r="F13" s="28"/>
      <c r="G13" s="30"/>
      <c r="H13" s="31"/>
      <c r="I13" s="31"/>
      <c r="J13" s="31"/>
      <c r="K13" s="31"/>
      <c r="L13" s="31"/>
      <c r="M13" s="31"/>
      <c r="N13" s="31"/>
      <c r="O13" s="31"/>
      <c r="P13" s="32"/>
      <c r="Q13" s="31"/>
      <c r="R13" s="33"/>
      <c r="S13" s="36"/>
      <c r="T13" s="34"/>
      <c r="U13" s="35"/>
      <c r="V13" s="31"/>
      <c r="W13" s="31"/>
      <c r="X13" s="31"/>
      <c r="Y13" s="36"/>
      <c r="Z13" s="36"/>
      <c r="AA13" s="37"/>
      <c r="AB13" s="38"/>
      <c r="AC13" s="152"/>
      <c r="AD13" s="39"/>
    </row>
    <row r="14" spans="1:30" ht="35.25" customHeight="1" hidden="1">
      <c r="A14" s="27"/>
      <c r="B14" s="28"/>
      <c r="C14" s="29"/>
      <c r="D14" s="65"/>
      <c r="E14" s="65"/>
      <c r="F14" s="28"/>
      <c r="G14" s="30"/>
      <c r="H14" s="31"/>
      <c r="I14" s="31"/>
      <c r="J14" s="31"/>
      <c r="K14" s="31"/>
      <c r="L14" s="31"/>
      <c r="M14" s="31"/>
      <c r="N14" s="31"/>
      <c r="O14" s="31"/>
      <c r="P14" s="32"/>
      <c r="Q14" s="31"/>
      <c r="R14" s="33"/>
      <c r="S14" s="36"/>
      <c r="T14" s="34"/>
      <c r="U14" s="35"/>
      <c r="V14" s="31"/>
      <c r="W14" s="31"/>
      <c r="X14" s="31"/>
      <c r="Y14" s="36"/>
      <c r="Z14" s="36"/>
      <c r="AA14" s="37"/>
      <c r="AB14" s="38"/>
      <c r="AC14" s="152"/>
      <c r="AD14" s="39"/>
    </row>
    <row r="15" spans="1:30" ht="35.25" customHeight="1" hidden="1">
      <c r="A15" s="27"/>
      <c r="B15" s="28"/>
      <c r="C15" s="29"/>
      <c r="D15" s="65"/>
      <c r="E15" s="65"/>
      <c r="F15" s="28"/>
      <c r="G15" s="30"/>
      <c r="H15" s="31"/>
      <c r="I15" s="31"/>
      <c r="J15" s="31"/>
      <c r="K15" s="31"/>
      <c r="L15" s="31"/>
      <c r="M15" s="31"/>
      <c r="N15" s="31"/>
      <c r="O15" s="31"/>
      <c r="P15" s="32"/>
      <c r="Q15" s="31"/>
      <c r="R15" s="33"/>
      <c r="S15" s="36"/>
      <c r="T15" s="34"/>
      <c r="U15" s="35"/>
      <c r="V15" s="31"/>
      <c r="W15" s="31"/>
      <c r="X15" s="31"/>
      <c r="Y15" s="36"/>
      <c r="Z15" s="36"/>
      <c r="AA15" s="37"/>
      <c r="AB15" s="38"/>
      <c r="AC15" s="152"/>
      <c r="AD15" s="39"/>
    </row>
    <row r="16" spans="1:30" ht="35.25" customHeight="1" hidden="1">
      <c r="A16" s="27"/>
      <c r="B16" s="28"/>
      <c r="C16" s="29"/>
      <c r="D16" s="28"/>
      <c r="E16" s="28"/>
      <c r="F16" s="28"/>
      <c r="G16" s="30"/>
      <c r="H16" s="31"/>
      <c r="I16" s="31"/>
      <c r="J16" s="31"/>
      <c r="K16" s="31"/>
      <c r="L16" s="31"/>
      <c r="M16" s="31"/>
      <c r="N16" s="31"/>
      <c r="O16" s="31"/>
      <c r="P16" s="32"/>
      <c r="Q16" s="31">
        <f aca="true" t="shared" si="0" ref="Q16:Q25">SUM(H16:P16)</f>
        <v>0</v>
      </c>
      <c r="R16" s="33"/>
      <c r="S16" s="36"/>
      <c r="T16" s="34"/>
      <c r="U16" s="35"/>
      <c r="V16" s="31"/>
      <c r="W16" s="31"/>
      <c r="X16" s="31">
        <f aca="true" t="shared" si="1" ref="X16:X25">SUM(V16:W16)</f>
        <v>0</v>
      </c>
      <c r="Y16" s="36"/>
      <c r="Z16" s="36"/>
      <c r="AA16" s="37"/>
      <c r="AB16" s="38"/>
      <c r="AC16" s="146" t="e">
        <f>T16/(R16*0.3025)</f>
        <v>#DIV/0!</v>
      </c>
      <c r="AD16" s="39"/>
    </row>
    <row r="17" spans="1:30" ht="35.25" customHeight="1" hidden="1">
      <c r="A17" s="27"/>
      <c r="B17" s="28"/>
      <c r="C17" s="29"/>
      <c r="D17" s="28"/>
      <c r="E17" s="28"/>
      <c r="F17" s="28"/>
      <c r="G17" s="30"/>
      <c r="H17" s="31"/>
      <c r="I17" s="31"/>
      <c r="J17" s="31"/>
      <c r="K17" s="31"/>
      <c r="L17" s="31"/>
      <c r="M17" s="31"/>
      <c r="N17" s="31"/>
      <c r="O17" s="31"/>
      <c r="P17" s="32"/>
      <c r="Q17" s="31">
        <f t="shared" si="0"/>
        <v>0</v>
      </c>
      <c r="R17" s="33"/>
      <c r="S17" s="36"/>
      <c r="T17" s="34"/>
      <c r="U17" s="35"/>
      <c r="V17" s="31"/>
      <c r="W17" s="31"/>
      <c r="X17" s="31">
        <f t="shared" si="1"/>
        <v>0</v>
      </c>
      <c r="Y17" s="36"/>
      <c r="Z17" s="36"/>
      <c r="AA17" s="37"/>
      <c r="AB17" s="38"/>
      <c r="AC17" s="148" t="e">
        <f>AA17/X17</f>
        <v>#DIV/0!</v>
      </c>
      <c r="AD17" s="39"/>
    </row>
    <row r="18" spans="1:30" ht="35.25" customHeight="1" hidden="1">
      <c r="A18" s="27"/>
      <c r="B18" s="28"/>
      <c r="C18" s="29"/>
      <c r="D18" s="28"/>
      <c r="E18" s="28"/>
      <c r="F18" s="28"/>
      <c r="G18" s="30"/>
      <c r="H18" s="31"/>
      <c r="I18" s="31"/>
      <c r="J18" s="31"/>
      <c r="K18" s="31"/>
      <c r="L18" s="31"/>
      <c r="M18" s="31"/>
      <c r="N18" s="31"/>
      <c r="O18" s="31"/>
      <c r="P18" s="32"/>
      <c r="Q18" s="31">
        <f t="shared" si="0"/>
        <v>0</v>
      </c>
      <c r="R18" s="33"/>
      <c r="S18" s="36"/>
      <c r="T18" s="34"/>
      <c r="U18" s="35"/>
      <c r="V18" s="31"/>
      <c r="W18" s="31"/>
      <c r="X18" s="31">
        <f t="shared" si="1"/>
        <v>0</v>
      </c>
      <c r="Y18" s="36"/>
      <c r="Z18" s="36"/>
      <c r="AA18" s="37"/>
      <c r="AB18" s="38"/>
      <c r="AC18" s="146" t="e">
        <f>T18/(R18*0.3025)</f>
        <v>#DIV/0!</v>
      </c>
      <c r="AD18" s="39"/>
    </row>
    <row r="19" spans="1:30" ht="35.25" customHeight="1" hidden="1">
      <c r="A19" s="27"/>
      <c r="B19" s="28"/>
      <c r="C19" s="29"/>
      <c r="D19" s="28"/>
      <c r="E19" s="28"/>
      <c r="F19" s="28"/>
      <c r="G19" s="30"/>
      <c r="H19" s="31"/>
      <c r="I19" s="31"/>
      <c r="J19" s="31"/>
      <c r="K19" s="31"/>
      <c r="L19" s="31"/>
      <c r="M19" s="31"/>
      <c r="N19" s="31"/>
      <c r="O19" s="31"/>
      <c r="P19" s="32"/>
      <c r="Q19" s="31">
        <f t="shared" si="0"/>
        <v>0</v>
      </c>
      <c r="R19" s="33"/>
      <c r="S19" s="36"/>
      <c r="T19" s="34"/>
      <c r="U19" s="35"/>
      <c r="V19" s="31"/>
      <c r="W19" s="31"/>
      <c r="X19" s="31">
        <f t="shared" si="1"/>
        <v>0</v>
      </c>
      <c r="Y19" s="36"/>
      <c r="Z19" s="36"/>
      <c r="AA19" s="37"/>
      <c r="AB19" s="38"/>
      <c r="AC19" s="148" t="e">
        <f>AA19/X19</f>
        <v>#DIV/0!</v>
      </c>
      <c r="AD19" s="39"/>
    </row>
    <row r="20" spans="1:30" ht="35.25" customHeight="1" hidden="1">
      <c r="A20" s="27"/>
      <c r="B20" s="28"/>
      <c r="C20" s="29"/>
      <c r="D20" s="21"/>
      <c r="E20" s="21"/>
      <c r="F20" s="28"/>
      <c r="G20" s="30"/>
      <c r="H20" s="31"/>
      <c r="I20" s="31"/>
      <c r="J20" s="31"/>
      <c r="K20" s="31"/>
      <c r="L20" s="31"/>
      <c r="M20" s="31"/>
      <c r="N20" s="31"/>
      <c r="O20" s="31"/>
      <c r="P20" s="32"/>
      <c r="Q20" s="31">
        <f t="shared" si="0"/>
        <v>0</v>
      </c>
      <c r="R20" s="33"/>
      <c r="S20" s="36"/>
      <c r="T20" s="34"/>
      <c r="U20" s="35"/>
      <c r="V20" s="31"/>
      <c r="W20" s="31"/>
      <c r="X20" s="31">
        <f t="shared" si="1"/>
        <v>0</v>
      </c>
      <c r="Y20" s="36"/>
      <c r="Z20" s="36"/>
      <c r="AA20" s="37"/>
      <c r="AB20" s="38"/>
      <c r="AC20" s="148" t="e">
        <f>AA20/X20</f>
        <v>#DIV/0!</v>
      </c>
      <c r="AD20" s="39"/>
    </row>
    <row r="21" spans="1:30" ht="35.25" customHeight="1" hidden="1">
      <c r="A21" s="27"/>
      <c r="B21" s="28"/>
      <c r="C21" s="29"/>
      <c r="D21" s="21"/>
      <c r="E21" s="21"/>
      <c r="F21" s="28"/>
      <c r="G21" s="30"/>
      <c r="H21" s="31"/>
      <c r="I21" s="31"/>
      <c r="J21" s="31"/>
      <c r="K21" s="31"/>
      <c r="L21" s="31"/>
      <c r="M21" s="60"/>
      <c r="N21" s="31"/>
      <c r="O21" s="31"/>
      <c r="P21" s="32"/>
      <c r="Q21" s="31"/>
      <c r="R21" s="33"/>
      <c r="S21" s="36"/>
      <c r="T21" s="34"/>
      <c r="U21" s="35"/>
      <c r="V21" s="31"/>
      <c r="W21" s="31"/>
      <c r="X21" s="31">
        <f t="shared" si="1"/>
        <v>0</v>
      </c>
      <c r="Y21" s="36"/>
      <c r="Z21" s="36"/>
      <c r="AA21" s="37"/>
      <c r="AB21" s="38"/>
      <c r="AC21" s="146" t="e">
        <f>T21/(R21*0.3025)</f>
        <v>#DIV/0!</v>
      </c>
      <c r="AD21" s="39"/>
    </row>
    <row r="22" spans="1:30" ht="35.25" customHeight="1" hidden="1">
      <c r="A22" s="27"/>
      <c r="B22" s="28"/>
      <c r="C22" s="29"/>
      <c r="D22" s="21"/>
      <c r="E22" s="21"/>
      <c r="F22" s="28"/>
      <c r="G22" s="30"/>
      <c r="H22" s="31"/>
      <c r="I22" s="31"/>
      <c r="J22" s="31"/>
      <c r="K22" s="31"/>
      <c r="L22" s="31"/>
      <c r="M22" s="31"/>
      <c r="N22" s="31"/>
      <c r="O22" s="31"/>
      <c r="P22" s="32"/>
      <c r="Q22" s="31">
        <f t="shared" si="0"/>
        <v>0</v>
      </c>
      <c r="R22" s="33"/>
      <c r="S22" s="36"/>
      <c r="T22" s="34"/>
      <c r="U22" s="35"/>
      <c r="V22" s="31"/>
      <c r="W22" s="31"/>
      <c r="X22" s="31">
        <f t="shared" si="1"/>
        <v>0</v>
      </c>
      <c r="Y22" s="36"/>
      <c r="Z22" s="36"/>
      <c r="AA22" s="37"/>
      <c r="AB22" s="38"/>
      <c r="AC22" s="148" t="e">
        <f>AA22/X22</f>
        <v>#DIV/0!</v>
      </c>
      <c r="AD22" s="39"/>
    </row>
    <row r="23" spans="1:30" ht="35.25" customHeight="1" hidden="1">
      <c r="A23" s="27"/>
      <c r="B23" s="28"/>
      <c r="C23" s="29"/>
      <c r="D23" s="21"/>
      <c r="E23" s="21"/>
      <c r="F23" s="28"/>
      <c r="G23" s="30"/>
      <c r="H23" s="31"/>
      <c r="I23" s="31"/>
      <c r="J23" s="31"/>
      <c r="K23" s="31"/>
      <c r="L23" s="31"/>
      <c r="M23" s="31"/>
      <c r="N23" s="31"/>
      <c r="O23" s="31"/>
      <c r="P23" s="32"/>
      <c r="Q23" s="31">
        <f t="shared" si="0"/>
        <v>0</v>
      </c>
      <c r="R23" s="33"/>
      <c r="S23" s="36"/>
      <c r="T23" s="34"/>
      <c r="U23" s="35"/>
      <c r="V23" s="31"/>
      <c r="W23" s="31"/>
      <c r="X23" s="31">
        <f t="shared" si="1"/>
        <v>0</v>
      </c>
      <c r="Y23" s="36"/>
      <c r="Z23" s="36"/>
      <c r="AA23" s="37"/>
      <c r="AB23" s="38"/>
      <c r="AC23" s="148" t="e">
        <f>AA23/X23</f>
        <v>#DIV/0!</v>
      </c>
      <c r="AD23" s="39"/>
    </row>
    <row r="24" spans="1:30" ht="35.25" customHeight="1" hidden="1">
      <c r="A24" s="27">
        <v>19</v>
      </c>
      <c r="B24" s="28"/>
      <c r="C24" s="29"/>
      <c r="D24" s="21"/>
      <c r="E24" s="21"/>
      <c r="F24" s="28"/>
      <c r="G24" s="30"/>
      <c r="H24" s="31"/>
      <c r="I24" s="31"/>
      <c r="J24" s="31"/>
      <c r="K24" s="31"/>
      <c r="L24" s="31"/>
      <c r="M24" s="31"/>
      <c r="N24" s="31"/>
      <c r="O24" s="31"/>
      <c r="P24" s="32"/>
      <c r="Q24" s="31">
        <f t="shared" si="0"/>
        <v>0</v>
      </c>
      <c r="R24" s="33"/>
      <c r="S24" s="36"/>
      <c r="T24" s="34"/>
      <c r="U24" s="35"/>
      <c r="V24" s="31"/>
      <c r="W24" s="31"/>
      <c r="X24" s="31">
        <f t="shared" si="1"/>
        <v>0</v>
      </c>
      <c r="Y24" s="36"/>
      <c r="Z24" s="36"/>
      <c r="AA24" s="37"/>
      <c r="AB24" s="38"/>
      <c r="AC24" s="148" t="e">
        <f>AA24/X24</f>
        <v>#DIV/0!</v>
      </c>
      <c r="AD24" s="39"/>
    </row>
    <row r="25" spans="1:30" ht="35.25" customHeight="1" hidden="1">
      <c r="A25" s="27">
        <v>20</v>
      </c>
      <c r="B25" s="28"/>
      <c r="C25" s="29"/>
      <c r="D25" s="21"/>
      <c r="E25" s="21"/>
      <c r="F25" s="28"/>
      <c r="G25" s="30"/>
      <c r="H25" s="31"/>
      <c r="I25" s="31"/>
      <c r="J25" s="31"/>
      <c r="K25" s="31"/>
      <c r="L25" s="31"/>
      <c r="M25" s="31"/>
      <c r="N25" s="31"/>
      <c r="O25" s="31"/>
      <c r="P25" s="32"/>
      <c r="Q25" s="31">
        <f t="shared" si="0"/>
        <v>0</v>
      </c>
      <c r="R25" s="33"/>
      <c r="S25" s="36"/>
      <c r="T25" s="34"/>
      <c r="U25" s="35"/>
      <c r="V25" s="31"/>
      <c r="W25" s="31"/>
      <c r="X25" s="31">
        <f t="shared" si="1"/>
        <v>0</v>
      </c>
      <c r="Y25" s="36"/>
      <c r="Z25" s="36"/>
      <c r="AA25" s="37"/>
      <c r="AB25" s="38"/>
      <c r="AC25" s="148" t="e">
        <f>AA25/X25</f>
        <v>#DIV/0!</v>
      </c>
      <c r="AD25" s="39"/>
    </row>
    <row r="26" spans="1:28" ht="35.25" customHeight="1" thickBot="1">
      <c r="A26" s="308" t="s">
        <v>36</v>
      </c>
      <c r="B26" s="309"/>
      <c r="C26" s="309"/>
      <c r="D26" s="309"/>
      <c r="E26" s="309"/>
      <c r="F26" s="310"/>
      <c r="G26" s="155"/>
      <c r="H26" s="155">
        <f aca="true" t="shared" si="2" ref="H26:T26">SUM(H6:H25)</f>
        <v>20</v>
      </c>
      <c r="I26" s="155">
        <f t="shared" si="2"/>
        <v>0</v>
      </c>
      <c r="J26" s="155">
        <f t="shared" si="2"/>
        <v>0</v>
      </c>
      <c r="K26" s="155">
        <f t="shared" si="2"/>
        <v>303</v>
      </c>
      <c r="L26" s="155">
        <f t="shared" si="2"/>
        <v>323</v>
      </c>
      <c r="M26" s="155">
        <f t="shared" si="2"/>
        <v>0</v>
      </c>
      <c r="N26" s="155">
        <f t="shared" si="2"/>
        <v>0</v>
      </c>
      <c r="O26" s="155">
        <f t="shared" si="2"/>
        <v>0</v>
      </c>
      <c r="P26" s="155">
        <f t="shared" si="2"/>
        <v>0</v>
      </c>
      <c r="Q26" s="155">
        <f t="shared" si="2"/>
        <v>646</v>
      </c>
      <c r="R26" s="156">
        <f t="shared" si="2"/>
        <v>80588.79000000001</v>
      </c>
      <c r="S26" s="156">
        <f>SUM(S6:S25)</f>
        <v>84144.42000000001</v>
      </c>
      <c r="T26" s="157">
        <f t="shared" si="2"/>
        <v>711000</v>
      </c>
      <c r="U26" s="158"/>
      <c r="V26" s="159">
        <f aca="true" t="shared" si="3" ref="V26:AA26">SUM(V6:V25)</f>
        <v>0</v>
      </c>
      <c r="W26" s="159">
        <f t="shared" si="3"/>
        <v>27</v>
      </c>
      <c r="X26" s="159">
        <f t="shared" si="3"/>
        <v>27</v>
      </c>
      <c r="Y26" s="156">
        <f t="shared" si="3"/>
        <v>2526.86</v>
      </c>
      <c r="Z26" s="156">
        <f t="shared" si="3"/>
        <v>4787.48</v>
      </c>
      <c r="AA26" s="160">
        <f t="shared" si="3"/>
        <v>40000</v>
      </c>
      <c r="AB26" s="161"/>
    </row>
    <row r="27" spans="2:29" ht="23.25" customHeight="1" hidden="1" thickBot="1">
      <c r="B27" s="20">
        <f>COUNTIF(B6:B25,"*")</f>
        <v>6</v>
      </c>
      <c r="G27" s="20">
        <f>COUNTIF(G6:G25,"*")</f>
        <v>5</v>
      </c>
      <c r="H27" s="20">
        <f>H26</f>
        <v>20</v>
      </c>
      <c r="I27" s="20">
        <f aca="true" t="shared" si="4" ref="I27:T27">I26</f>
        <v>0</v>
      </c>
      <c r="J27" s="20">
        <f t="shared" si="4"/>
        <v>0</v>
      </c>
      <c r="K27" s="20">
        <f t="shared" si="4"/>
        <v>303</v>
      </c>
      <c r="L27" s="20">
        <f t="shared" si="4"/>
        <v>323</v>
      </c>
      <c r="M27" s="20">
        <f t="shared" si="4"/>
        <v>0</v>
      </c>
      <c r="N27" s="20">
        <f t="shared" si="4"/>
        <v>0</v>
      </c>
      <c r="O27" s="20">
        <f t="shared" si="4"/>
        <v>0</v>
      </c>
      <c r="P27" s="20">
        <f t="shared" si="4"/>
        <v>0</v>
      </c>
      <c r="Q27" s="20">
        <f t="shared" si="4"/>
        <v>646</v>
      </c>
      <c r="R27" s="20">
        <f t="shared" si="4"/>
        <v>80588.79000000001</v>
      </c>
      <c r="S27" s="26">
        <f t="shared" si="4"/>
        <v>84144.42000000001</v>
      </c>
      <c r="T27" s="42">
        <f t="shared" si="4"/>
        <v>711000</v>
      </c>
      <c r="U27" s="26">
        <f>COUNTIF(U6:U25,"&gt;0")+COUNTIF(U6:U25,"*")</f>
        <v>2</v>
      </c>
      <c r="V27" s="26">
        <f aca="true" t="shared" si="5" ref="V27:AA27">V26</f>
        <v>0</v>
      </c>
      <c r="W27" s="26">
        <f t="shared" si="5"/>
        <v>27</v>
      </c>
      <c r="X27" s="26">
        <f t="shared" si="5"/>
        <v>27</v>
      </c>
      <c r="Y27" s="26">
        <f t="shared" si="5"/>
        <v>2526.86</v>
      </c>
      <c r="Z27" s="26">
        <f t="shared" si="5"/>
        <v>4787.48</v>
      </c>
      <c r="AA27" s="42">
        <f t="shared" si="5"/>
        <v>40000</v>
      </c>
      <c r="AB27" s="26"/>
      <c r="AC27" s="150"/>
    </row>
    <row r="28" spans="1:29" s="49" customFormat="1" ht="35.25" customHeight="1">
      <c r="A28" s="317" t="str">
        <f>'1月 '!A28:B28</f>
        <v>去(110)年</v>
      </c>
      <c r="B28" s="318"/>
      <c r="C28" s="319" t="s">
        <v>76</v>
      </c>
      <c r="D28" s="319"/>
      <c r="E28" s="319"/>
      <c r="F28" s="320"/>
      <c r="G28" s="43"/>
      <c r="H28" s="43">
        <v>11</v>
      </c>
      <c r="I28" s="43">
        <v>0</v>
      </c>
      <c r="J28" s="43">
        <v>0</v>
      </c>
      <c r="K28" s="43">
        <v>94</v>
      </c>
      <c r="L28" s="43">
        <v>296</v>
      </c>
      <c r="M28" s="43">
        <v>0</v>
      </c>
      <c r="N28" s="43">
        <v>0</v>
      </c>
      <c r="O28" s="43">
        <v>0</v>
      </c>
      <c r="P28" s="43">
        <v>0</v>
      </c>
      <c r="Q28" s="43">
        <v>401</v>
      </c>
      <c r="R28" s="44">
        <v>55715.67999999999</v>
      </c>
      <c r="S28" s="44">
        <v>58578.32</v>
      </c>
      <c r="T28" s="45">
        <v>514800</v>
      </c>
      <c r="U28" s="46"/>
      <c r="V28" s="43">
        <v>24</v>
      </c>
      <c r="W28" s="43">
        <v>19</v>
      </c>
      <c r="X28" s="43">
        <v>43</v>
      </c>
      <c r="Y28" s="44">
        <v>4173.5</v>
      </c>
      <c r="Z28" s="44">
        <v>8599.7</v>
      </c>
      <c r="AA28" s="47">
        <v>85291</v>
      </c>
      <c r="AB28" s="48"/>
      <c r="AC28" s="151"/>
    </row>
    <row r="29" spans="1:29" s="49" customFormat="1" ht="35.25" customHeight="1" thickBot="1">
      <c r="A29" s="311" t="str">
        <f>'1月 '!A29:E29</f>
        <v>110與111年同月推案增減率</v>
      </c>
      <c r="B29" s="312"/>
      <c r="C29" s="312"/>
      <c r="D29" s="312"/>
      <c r="E29" s="312"/>
      <c r="F29" s="312"/>
      <c r="G29" s="50"/>
      <c r="H29" s="50"/>
      <c r="I29" s="50"/>
      <c r="J29" s="50"/>
      <c r="K29" s="50"/>
      <c r="L29" s="50"/>
      <c r="M29" s="50"/>
      <c r="N29" s="50"/>
      <c r="O29" s="51"/>
      <c r="P29" s="313">
        <f>(Q26-Q28)/Q28</f>
        <v>0.6109725685785536</v>
      </c>
      <c r="Q29" s="314"/>
      <c r="R29" s="52"/>
      <c r="S29" s="52"/>
      <c r="T29" s="53">
        <f>(T26-T28)/T28</f>
        <v>0.3811188811188811</v>
      </c>
      <c r="U29" s="54"/>
      <c r="V29" s="313">
        <f>(X26-X28)/X28</f>
        <v>-0.37209302325581395</v>
      </c>
      <c r="W29" s="315"/>
      <c r="X29" s="316"/>
      <c r="Y29" s="52"/>
      <c r="Z29" s="52"/>
      <c r="AA29" s="55">
        <f>(AA26-AA28)/AA28</f>
        <v>-0.5310173406338301</v>
      </c>
      <c r="AB29" s="56"/>
      <c r="AC29" s="151"/>
    </row>
    <row r="31" spans="1:6" ht="15.75">
      <c r="A31" s="361"/>
      <c r="B31" s="362"/>
      <c r="C31" s="362"/>
      <c r="D31" s="362"/>
      <c r="E31" s="362"/>
      <c r="F31" s="362"/>
    </row>
    <row r="32" ht="15.75">
      <c r="B32" s="58"/>
    </row>
  </sheetData>
  <sheetProtection/>
  <mergeCells count="35">
    <mergeCell ref="E3:E5"/>
    <mergeCell ref="A1:Q1"/>
    <mergeCell ref="A2:F2"/>
    <mergeCell ref="G2:T2"/>
    <mergeCell ref="U2:AA2"/>
    <mergeCell ref="AB2:AB5"/>
    <mergeCell ref="A3:A5"/>
    <mergeCell ref="B3:B5"/>
    <mergeCell ref="C3:C5"/>
    <mergeCell ref="D3:D5"/>
    <mergeCell ref="AA3:AA5"/>
    <mergeCell ref="H4:H5"/>
    <mergeCell ref="I4:I5"/>
    <mergeCell ref="J4:P4"/>
    <mergeCell ref="Q4:Q5"/>
    <mergeCell ref="W4:W5"/>
    <mergeCell ref="X4:X5"/>
    <mergeCell ref="T3:T5"/>
    <mergeCell ref="S3:S5"/>
    <mergeCell ref="Y3:Y5"/>
    <mergeCell ref="Z3:Z5"/>
    <mergeCell ref="V29:X29"/>
    <mergeCell ref="F3:F5"/>
    <mergeCell ref="G3:G5"/>
    <mergeCell ref="V4:V5"/>
    <mergeCell ref="H3:Q3"/>
    <mergeCell ref="R3:R5"/>
    <mergeCell ref="U3:U5"/>
    <mergeCell ref="V3:X3"/>
    <mergeCell ref="A31:F31"/>
    <mergeCell ref="A26:F26"/>
    <mergeCell ref="A28:B28"/>
    <mergeCell ref="C28:F28"/>
    <mergeCell ref="A29:F29"/>
    <mergeCell ref="P29:Q29"/>
  </mergeCells>
  <printOptions horizontalCentered="1"/>
  <pageMargins left="0.1968503937007874" right="0" top="0.4724409448818898" bottom="0.4724409448818898" header="0.31496062992125984" footer="0.31496062992125984"/>
  <pageSetup fitToHeight="0" horizontalDpi="600" verticalDpi="600" orientation="landscape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AD32"/>
  <sheetViews>
    <sheetView zoomScale="70" zoomScaleNormal="70" zoomScaleSheetLayoutView="100" zoomScalePageLayoutView="0" workbookViewId="0" topLeftCell="A1">
      <pane xSplit="6" ySplit="5" topLeftCell="G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U35" sqref="U35"/>
    </sheetView>
  </sheetViews>
  <sheetFormatPr defaultColWidth="0" defaultRowHeight="16.5"/>
  <cols>
    <col min="1" max="1" width="4.125" style="20" customWidth="1"/>
    <col min="2" max="2" width="7.875" style="20" customWidth="1"/>
    <col min="3" max="3" width="6.75390625" style="41" customWidth="1"/>
    <col min="4" max="6" width="7.25390625" style="20" customWidth="1"/>
    <col min="7" max="16" width="5.25390625" style="20" customWidth="1"/>
    <col min="17" max="17" width="6.75390625" style="20" customWidth="1"/>
    <col min="18" max="18" width="12.00390625" style="20" customWidth="1"/>
    <col min="19" max="19" width="11.875" style="20" bestFit="1" customWidth="1"/>
    <col min="20" max="20" width="11.75390625" style="42" customWidth="1"/>
    <col min="21" max="21" width="5.125" style="20" customWidth="1"/>
    <col min="22" max="24" width="5.75390625" style="20" customWidth="1"/>
    <col min="25" max="25" width="12.50390625" style="20" bestFit="1" customWidth="1"/>
    <col min="26" max="26" width="11.875" style="20" bestFit="1" customWidth="1"/>
    <col min="27" max="27" width="10.25390625" style="20" customWidth="1"/>
    <col min="28" max="28" width="9.875" style="20" customWidth="1"/>
    <col min="29" max="29" width="8.00390625" style="18" customWidth="1"/>
    <col min="30" max="30" width="7.375" style="19" customWidth="1"/>
    <col min="31" max="31" width="6.875" style="20" customWidth="1"/>
    <col min="32" max="32" width="6.75390625" style="20" customWidth="1"/>
    <col min="33" max="37" width="0" style="20" hidden="1" customWidth="1"/>
    <col min="38" max="16384" width="9.00390625" style="20" hidden="1" customWidth="1"/>
  </cols>
  <sheetData>
    <row r="1" spans="1:28" ht="42" customHeight="1" thickBot="1">
      <c r="A1" s="321" t="s">
        <v>66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59" t="str">
        <f>'1月 '!Q1</f>
        <v>111年</v>
      </c>
      <c r="S1" s="125" t="s">
        <v>87</v>
      </c>
      <c r="T1" s="125"/>
      <c r="U1" s="125"/>
      <c r="V1" s="125"/>
      <c r="W1" s="125"/>
      <c r="X1" s="125"/>
      <c r="Y1" s="125"/>
      <c r="Z1" s="125"/>
      <c r="AA1" s="125"/>
      <c r="AB1" s="125"/>
    </row>
    <row r="2" spans="1:28" ht="30" customHeight="1">
      <c r="A2" s="324" t="s">
        <v>1</v>
      </c>
      <c r="B2" s="325"/>
      <c r="C2" s="325"/>
      <c r="D2" s="325"/>
      <c r="E2" s="325"/>
      <c r="F2" s="326"/>
      <c r="G2" s="327" t="s">
        <v>2</v>
      </c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8" t="s">
        <v>3</v>
      </c>
      <c r="V2" s="329"/>
      <c r="W2" s="329"/>
      <c r="X2" s="329"/>
      <c r="Y2" s="329"/>
      <c r="Z2" s="329"/>
      <c r="AA2" s="330"/>
      <c r="AB2" s="345" t="s">
        <v>38</v>
      </c>
    </row>
    <row r="3" spans="1:28" ht="20.25" customHeight="1">
      <c r="A3" s="348" t="s">
        <v>4</v>
      </c>
      <c r="B3" s="331" t="s">
        <v>5</v>
      </c>
      <c r="C3" s="351" t="s">
        <v>6</v>
      </c>
      <c r="D3" s="351" t="s">
        <v>39</v>
      </c>
      <c r="E3" s="331" t="s">
        <v>321</v>
      </c>
      <c r="F3" s="331" t="s">
        <v>40</v>
      </c>
      <c r="G3" s="338" t="s">
        <v>41</v>
      </c>
      <c r="H3" s="342" t="s">
        <v>42</v>
      </c>
      <c r="I3" s="343"/>
      <c r="J3" s="343"/>
      <c r="K3" s="343"/>
      <c r="L3" s="343"/>
      <c r="M3" s="343"/>
      <c r="N3" s="343"/>
      <c r="O3" s="343"/>
      <c r="P3" s="343"/>
      <c r="Q3" s="344"/>
      <c r="R3" s="331" t="s">
        <v>43</v>
      </c>
      <c r="S3" s="322" t="s">
        <v>48</v>
      </c>
      <c r="T3" s="355" t="s">
        <v>44</v>
      </c>
      <c r="U3" s="340" t="s">
        <v>45</v>
      </c>
      <c r="V3" s="341" t="s">
        <v>46</v>
      </c>
      <c r="W3" s="341"/>
      <c r="X3" s="341"/>
      <c r="Y3" s="322" t="s">
        <v>47</v>
      </c>
      <c r="Z3" s="322" t="s">
        <v>49</v>
      </c>
      <c r="AA3" s="334" t="s">
        <v>50</v>
      </c>
      <c r="AB3" s="346"/>
    </row>
    <row r="4" spans="1:28" ht="20.25" customHeight="1">
      <c r="A4" s="349"/>
      <c r="B4" s="332"/>
      <c r="C4" s="352"/>
      <c r="D4" s="352"/>
      <c r="E4" s="332"/>
      <c r="F4" s="332"/>
      <c r="G4" s="354"/>
      <c r="H4" s="338" t="s">
        <v>51</v>
      </c>
      <c r="I4" s="338" t="s">
        <v>52</v>
      </c>
      <c r="J4" s="335" t="s">
        <v>53</v>
      </c>
      <c r="K4" s="336"/>
      <c r="L4" s="336"/>
      <c r="M4" s="336"/>
      <c r="N4" s="336"/>
      <c r="O4" s="336"/>
      <c r="P4" s="337"/>
      <c r="Q4" s="338" t="s">
        <v>54</v>
      </c>
      <c r="R4" s="332"/>
      <c r="S4" s="322"/>
      <c r="T4" s="356"/>
      <c r="U4" s="340"/>
      <c r="V4" s="323" t="s">
        <v>55</v>
      </c>
      <c r="W4" s="323" t="s">
        <v>56</v>
      </c>
      <c r="X4" s="323" t="s">
        <v>54</v>
      </c>
      <c r="Y4" s="322"/>
      <c r="Z4" s="322"/>
      <c r="AA4" s="334"/>
      <c r="AB4" s="346"/>
    </row>
    <row r="5" spans="1:30" s="26" customFormat="1" ht="20.25" customHeight="1">
      <c r="A5" s="350"/>
      <c r="B5" s="333"/>
      <c r="C5" s="353"/>
      <c r="D5" s="353"/>
      <c r="E5" s="333"/>
      <c r="F5" s="333"/>
      <c r="G5" s="339"/>
      <c r="H5" s="339"/>
      <c r="I5" s="339"/>
      <c r="J5" s="22" t="s">
        <v>57</v>
      </c>
      <c r="K5" s="22" t="s">
        <v>58</v>
      </c>
      <c r="L5" s="22" t="s">
        <v>59</v>
      </c>
      <c r="M5" s="22" t="s">
        <v>60</v>
      </c>
      <c r="N5" s="22" t="s">
        <v>61</v>
      </c>
      <c r="O5" s="22" t="s">
        <v>62</v>
      </c>
      <c r="P5" s="23" t="s">
        <v>63</v>
      </c>
      <c r="Q5" s="339"/>
      <c r="R5" s="333"/>
      <c r="S5" s="322"/>
      <c r="T5" s="357"/>
      <c r="U5" s="340"/>
      <c r="V5" s="323"/>
      <c r="W5" s="323"/>
      <c r="X5" s="323"/>
      <c r="Y5" s="322"/>
      <c r="Z5" s="322"/>
      <c r="AA5" s="334"/>
      <c r="AB5" s="347"/>
      <c r="AC5" s="24"/>
      <c r="AD5" s="25"/>
    </row>
    <row r="6" spans="1:30" ht="35.25" customHeight="1">
      <c r="A6" s="27">
        <v>1</v>
      </c>
      <c r="B6" s="73" t="s">
        <v>404</v>
      </c>
      <c r="C6" s="135" t="s">
        <v>114</v>
      </c>
      <c r="D6" s="63" t="s">
        <v>405</v>
      </c>
      <c r="E6" s="414" t="s">
        <v>406</v>
      </c>
      <c r="F6" s="63" t="s">
        <v>116</v>
      </c>
      <c r="G6" s="30"/>
      <c r="H6" s="31"/>
      <c r="I6" s="31"/>
      <c r="J6" s="31"/>
      <c r="K6" s="31"/>
      <c r="L6" s="31"/>
      <c r="M6" s="31"/>
      <c r="N6" s="31"/>
      <c r="O6" s="31"/>
      <c r="P6" s="32"/>
      <c r="Q6" s="31">
        <v>0</v>
      </c>
      <c r="R6" s="33"/>
      <c r="S6" s="36"/>
      <c r="T6" s="34"/>
      <c r="U6" s="35">
        <v>3</v>
      </c>
      <c r="V6" s="31">
        <v>0</v>
      </c>
      <c r="W6" s="31">
        <v>8</v>
      </c>
      <c r="X6" s="31">
        <v>8</v>
      </c>
      <c r="Y6" s="36">
        <v>721.24</v>
      </c>
      <c r="Z6" s="36">
        <v>1360.92</v>
      </c>
      <c r="AA6" s="37">
        <v>13600</v>
      </c>
      <c r="AB6" s="57"/>
      <c r="AC6" s="139">
        <v>1700</v>
      </c>
      <c r="AD6" s="39"/>
    </row>
    <row r="7" spans="1:30" ht="35.25" customHeight="1">
      <c r="A7" s="27">
        <v>2</v>
      </c>
      <c r="B7" s="73" t="s">
        <v>404</v>
      </c>
      <c r="C7" s="135" t="s">
        <v>114</v>
      </c>
      <c r="D7" s="63" t="s">
        <v>405</v>
      </c>
      <c r="E7" s="254" t="s">
        <v>407</v>
      </c>
      <c r="F7" s="63" t="s">
        <v>116</v>
      </c>
      <c r="G7" s="30"/>
      <c r="H7" s="31"/>
      <c r="I7" s="31"/>
      <c r="J7" s="31"/>
      <c r="K7" s="31"/>
      <c r="L7" s="31"/>
      <c r="M7" s="31"/>
      <c r="N7" s="31"/>
      <c r="O7" s="31"/>
      <c r="P7" s="32"/>
      <c r="Q7" s="31">
        <v>0</v>
      </c>
      <c r="R7" s="33"/>
      <c r="S7" s="36"/>
      <c r="T7" s="34"/>
      <c r="U7" s="35">
        <v>3</v>
      </c>
      <c r="V7" s="31">
        <v>0</v>
      </c>
      <c r="W7" s="31">
        <v>6</v>
      </c>
      <c r="X7" s="31">
        <v>6</v>
      </c>
      <c r="Y7" s="36">
        <v>567</v>
      </c>
      <c r="Z7" s="36">
        <v>1000.5</v>
      </c>
      <c r="AA7" s="37">
        <v>10200</v>
      </c>
      <c r="AB7" s="38"/>
      <c r="AC7" s="139">
        <v>1700</v>
      </c>
      <c r="AD7" s="39"/>
    </row>
    <row r="8" spans="1:30" ht="35.25" customHeight="1">
      <c r="A8" s="27">
        <v>3</v>
      </c>
      <c r="B8" s="73" t="s">
        <v>408</v>
      </c>
      <c r="C8" s="135" t="s">
        <v>122</v>
      </c>
      <c r="D8" s="65" t="s">
        <v>409</v>
      </c>
      <c r="E8" s="414" t="s">
        <v>410</v>
      </c>
      <c r="F8" s="73" t="s">
        <v>124</v>
      </c>
      <c r="G8" s="30"/>
      <c r="H8" s="31"/>
      <c r="I8" s="31"/>
      <c r="J8" s="31"/>
      <c r="K8" s="31"/>
      <c r="L8" s="31"/>
      <c r="M8" s="31"/>
      <c r="N8" s="31"/>
      <c r="O8" s="31"/>
      <c r="P8" s="32"/>
      <c r="Q8" s="31">
        <v>0</v>
      </c>
      <c r="R8" s="33"/>
      <c r="S8" s="36"/>
      <c r="T8" s="34"/>
      <c r="U8" s="35" t="s">
        <v>174</v>
      </c>
      <c r="V8" s="31">
        <v>0</v>
      </c>
      <c r="W8" s="31">
        <v>9</v>
      </c>
      <c r="X8" s="31">
        <v>9</v>
      </c>
      <c r="Y8" s="36">
        <v>657</v>
      </c>
      <c r="Z8" s="36">
        <v>1487.77</v>
      </c>
      <c r="AA8" s="37">
        <v>13500</v>
      </c>
      <c r="AB8" s="38"/>
      <c r="AC8" s="139">
        <v>1500</v>
      </c>
      <c r="AD8" s="39"/>
    </row>
    <row r="9" spans="1:30" ht="35.25" customHeight="1">
      <c r="A9" s="27">
        <v>4</v>
      </c>
      <c r="B9" s="73" t="s">
        <v>411</v>
      </c>
      <c r="C9" s="135" t="s">
        <v>150</v>
      </c>
      <c r="D9" s="63" t="s">
        <v>412</v>
      </c>
      <c r="E9" s="414" t="s">
        <v>413</v>
      </c>
      <c r="F9" s="73" t="s">
        <v>414</v>
      </c>
      <c r="G9" s="30" t="s">
        <v>117</v>
      </c>
      <c r="H9" s="31">
        <v>4</v>
      </c>
      <c r="I9" s="31">
        <v>0</v>
      </c>
      <c r="J9" s="31">
        <v>0</v>
      </c>
      <c r="K9" s="31">
        <v>126</v>
      </c>
      <c r="L9" s="31">
        <v>0</v>
      </c>
      <c r="M9" s="31">
        <v>0</v>
      </c>
      <c r="N9" s="31">
        <v>0</v>
      </c>
      <c r="O9" s="31">
        <v>0</v>
      </c>
      <c r="P9" s="32">
        <v>0</v>
      </c>
      <c r="Q9" s="31">
        <v>130</v>
      </c>
      <c r="R9" s="33">
        <v>11220.48</v>
      </c>
      <c r="S9" s="36">
        <v>11666.38</v>
      </c>
      <c r="T9" s="34">
        <v>108000</v>
      </c>
      <c r="U9" s="35"/>
      <c r="V9" s="31"/>
      <c r="W9" s="31"/>
      <c r="X9" s="31">
        <v>0</v>
      </c>
      <c r="Y9" s="36"/>
      <c r="Z9" s="36"/>
      <c r="AA9" s="37"/>
      <c r="AB9" s="38"/>
      <c r="AC9" s="137">
        <v>30.602877103988536</v>
      </c>
      <c r="AD9" s="39"/>
    </row>
    <row r="10" spans="1:30" ht="35.25" customHeight="1">
      <c r="A10" s="27">
        <v>5</v>
      </c>
      <c r="B10" s="73" t="s">
        <v>411</v>
      </c>
      <c r="C10" s="135" t="s">
        <v>150</v>
      </c>
      <c r="D10" s="63" t="s">
        <v>412</v>
      </c>
      <c r="E10" s="414" t="s">
        <v>415</v>
      </c>
      <c r="F10" s="73" t="s">
        <v>414</v>
      </c>
      <c r="G10" s="30" t="s">
        <v>117</v>
      </c>
      <c r="H10" s="31">
        <v>0</v>
      </c>
      <c r="I10" s="31">
        <v>0</v>
      </c>
      <c r="J10" s="31">
        <v>0</v>
      </c>
      <c r="K10" s="31">
        <v>56</v>
      </c>
      <c r="L10" s="31">
        <v>112</v>
      </c>
      <c r="M10" s="31">
        <v>0</v>
      </c>
      <c r="N10" s="31">
        <v>0</v>
      </c>
      <c r="O10" s="31">
        <v>0</v>
      </c>
      <c r="P10" s="32">
        <v>0</v>
      </c>
      <c r="Q10" s="31">
        <v>168</v>
      </c>
      <c r="R10" s="33">
        <v>19327.96</v>
      </c>
      <c r="S10" s="36">
        <v>19928.28</v>
      </c>
      <c r="T10" s="34">
        <v>197000</v>
      </c>
      <c r="U10" s="35"/>
      <c r="V10" s="31"/>
      <c r="W10" s="31"/>
      <c r="X10" s="31">
        <v>0</v>
      </c>
      <c r="Y10" s="36"/>
      <c r="Z10" s="36"/>
      <c r="AA10" s="37"/>
      <c r="AB10" s="38"/>
      <c r="AC10" s="137">
        <v>32.679170978202215</v>
      </c>
      <c r="AD10" s="39"/>
    </row>
    <row r="11" spans="1:30" ht="35.25" customHeight="1">
      <c r="A11" s="27">
        <v>6</v>
      </c>
      <c r="B11" s="73" t="s">
        <v>416</v>
      </c>
      <c r="C11" s="135" t="s">
        <v>150</v>
      </c>
      <c r="D11" s="63" t="s">
        <v>417</v>
      </c>
      <c r="E11" s="414" t="s">
        <v>418</v>
      </c>
      <c r="F11" s="73" t="s">
        <v>419</v>
      </c>
      <c r="G11" s="30"/>
      <c r="H11" s="31"/>
      <c r="I11" s="31"/>
      <c r="J11" s="31"/>
      <c r="K11" s="31"/>
      <c r="L11" s="31"/>
      <c r="M11" s="31"/>
      <c r="N11" s="31"/>
      <c r="O11" s="31"/>
      <c r="P11" s="32"/>
      <c r="Q11" s="31">
        <v>0</v>
      </c>
      <c r="R11" s="33"/>
      <c r="S11" s="36"/>
      <c r="T11" s="34"/>
      <c r="U11" s="35">
        <v>5</v>
      </c>
      <c r="V11" s="31">
        <v>1</v>
      </c>
      <c r="W11" s="31">
        <v>4</v>
      </c>
      <c r="X11" s="31">
        <v>5</v>
      </c>
      <c r="Y11" s="36">
        <v>840.68</v>
      </c>
      <c r="Z11" s="36">
        <v>1763.99</v>
      </c>
      <c r="AA11" s="37">
        <v>20000</v>
      </c>
      <c r="AB11" s="38"/>
      <c r="AC11" s="139">
        <v>4000</v>
      </c>
      <c r="AD11" s="39"/>
    </row>
    <row r="12" spans="1:30" ht="35.25" customHeight="1">
      <c r="A12" s="27">
        <v>7</v>
      </c>
      <c r="B12" s="73" t="s">
        <v>118</v>
      </c>
      <c r="C12" s="135" t="s">
        <v>159</v>
      </c>
      <c r="D12" s="63" t="s">
        <v>420</v>
      </c>
      <c r="E12" s="254" t="s">
        <v>421</v>
      </c>
      <c r="F12" s="63" t="s">
        <v>116</v>
      </c>
      <c r="G12" s="30"/>
      <c r="H12" s="31"/>
      <c r="I12" s="31"/>
      <c r="J12" s="31"/>
      <c r="K12" s="31"/>
      <c r="L12" s="31"/>
      <c r="M12" s="31"/>
      <c r="N12" s="31"/>
      <c r="O12" s="31"/>
      <c r="P12" s="32"/>
      <c r="Q12" s="31">
        <v>0</v>
      </c>
      <c r="R12" s="33"/>
      <c r="S12" s="36"/>
      <c r="T12" s="34"/>
      <c r="U12" s="35">
        <v>5</v>
      </c>
      <c r="V12" s="31">
        <v>0</v>
      </c>
      <c r="W12" s="31">
        <v>22</v>
      </c>
      <c r="X12" s="31">
        <v>22</v>
      </c>
      <c r="Y12" s="36">
        <v>2243.25</v>
      </c>
      <c r="Z12" s="36">
        <v>5458.9</v>
      </c>
      <c r="AA12" s="37">
        <v>55000</v>
      </c>
      <c r="AB12" s="153"/>
      <c r="AC12" s="139">
        <v>2500</v>
      </c>
      <c r="AD12" s="39"/>
    </row>
    <row r="13" spans="1:30" ht="35.25" customHeight="1">
      <c r="A13" s="27">
        <v>8</v>
      </c>
      <c r="B13" s="73" t="s">
        <v>422</v>
      </c>
      <c r="C13" s="135" t="s">
        <v>159</v>
      </c>
      <c r="D13" s="63" t="s">
        <v>423</v>
      </c>
      <c r="E13" s="414" t="s">
        <v>424</v>
      </c>
      <c r="F13" s="73" t="s">
        <v>124</v>
      </c>
      <c r="G13" s="30"/>
      <c r="H13" s="31"/>
      <c r="I13" s="31"/>
      <c r="J13" s="31"/>
      <c r="K13" s="31"/>
      <c r="L13" s="31"/>
      <c r="M13" s="31"/>
      <c r="N13" s="31"/>
      <c r="O13" s="31"/>
      <c r="P13" s="32"/>
      <c r="Q13" s="31">
        <v>0</v>
      </c>
      <c r="R13" s="33"/>
      <c r="S13" s="36"/>
      <c r="T13" s="34"/>
      <c r="U13" s="35">
        <v>3</v>
      </c>
      <c r="V13" s="31">
        <v>0</v>
      </c>
      <c r="W13" s="31">
        <v>5</v>
      </c>
      <c r="X13" s="31">
        <v>5</v>
      </c>
      <c r="Y13" s="36">
        <v>410.22</v>
      </c>
      <c r="Z13" s="36">
        <v>878.45</v>
      </c>
      <c r="AA13" s="37">
        <v>9400</v>
      </c>
      <c r="AB13" s="38"/>
      <c r="AC13" s="139">
        <v>1880</v>
      </c>
      <c r="AD13" s="39"/>
    </row>
    <row r="14" spans="1:30" ht="35.25" customHeight="1">
      <c r="A14" s="27">
        <v>9</v>
      </c>
      <c r="B14" s="73" t="s">
        <v>425</v>
      </c>
      <c r="C14" s="135" t="s">
        <v>218</v>
      </c>
      <c r="D14" s="63" t="s">
        <v>426</v>
      </c>
      <c r="E14" s="254" t="s">
        <v>427</v>
      </c>
      <c r="F14" s="73" t="s">
        <v>428</v>
      </c>
      <c r="G14" s="30"/>
      <c r="H14" s="31"/>
      <c r="I14" s="31"/>
      <c r="J14" s="31"/>
      <c r="K14" s="31"/>
      <c r="L14" s="31"/>
      <c r="M14" s="31"/>
      <c r="N14" s="31"/>
      <c r="O14" s="31"/>
      <c r="P14" s="32"/>
      <c r="Q14" s="31">
        <v>0</v>
      </c>
      <c r="R14" s="33"/>
      <c r="S14" s="36"/>
      <c r="T14" s="34"/>
      <c r="U14" s="35">
        <v>4</v>
      </c>
      <c r="V14" s="31">
        <v>0</v>
      </c>
      <c r="W14" s="31">
        <v>2</v>
      </c>
      <c r="X14" s="31">
        <v>2</v>
      </c>
      <c r="Y14" s="36">
        <v>323.15</v>
      </c>
      <c r="Z14" s="36">
        <v>592.84</v>
      </c>
      <c r="AA14" s="37">
        <v>5000</v>
      </c>
      <c r="AB14" s="153"/>
      <c r="AC14" s="139">
        <v>2500</v>
      </c>
      <c r="AD14" s="39"/>
    </row>
    <row r="15" spans="1:30" ht="35.25" customHeight="1" hidden="1">
      <c r="A15" s="27"/>
      <c r="B15" s="28"/>
      <c r="C15" s="29"/>
      <c r="D15" s="21"/>
      <c r="E15" s="21"/>
      <c r="F15" s="28"/>
      <c r="G15" s="30"/>
      <c r="H15" s="31"/>
      <c r="I15" s="31"/>
      <c r="J15" s="31"/>
      <c r="K15" s="31"/>
      <c r="L15" s="31"/>
      <c r="M15" s="31"/>
      <c r="N15" s="31"/>
      <c r="O15" s="31"/>
      <c r="P15" s="32"/>
      <c r="Q15" s="31"/>
      <c r="R15" s="33"/>
      <c r="S15" s="36"/>
      <c r="T15" s="34"/>
      <c r="U15" s="35"/>
      <c r="V15" s="31"/>
      <c r="W15" s="31"/>
      <c r="X15" s="31"/>
      <c r="Y15" s="36"/>
      <c r="Z15" s="36"/>
      <c r="AA15" s="37"/>
      <c r="AB15" s="38"/>
      <c r="AC15" s="40"/>
      <c r="AD15" s="39"/>
    </row>
    <row r="16" spans="1:30" ht="35.25" customHeight="1" hidden="1">
      <c r="A16" s="27"/>
      <c r="B16" s="28"/>
      <c r="C16" s="29"/>
      <c r="D16" s="28"/>
      <c r="E16" s="28"/>
      <c r="F16" s="28"/>
      <c r="G16" s="30"/>
      <c r="H16" s="31"/>
      <c r="I16" s="31"/>
      <c r="J16" s="31"/>
      <c r="K16" s="31"/>
      <c r="L16" s="31"/>
      <c r="M16" s="31"/>
      <c r="N16" s="31"/>
      <c r="O16" s="31"/>
      <c r="P16" s="32"/>
      <c r="Q16" s="31"/>
      <c r="R16" s="33"/>
      <c r="S16" s="36"/>
      <c r="T16" s="34"/>
      <c r="U16" s="35"/>
      <c r="V16" s="31"/>
      <c r="W16" s="31"/>
      <c r="X16" s="31"/>
      <c r="Y16" s="36"/>
      <c r="Z16" s="36"/>
      <c r="AA16" s="37"/>
      <c r="AB16" s="38"/>
      <c r="AD16" s="39"/>
    </row>
    <row r="17" spans="1:30" ht="35.25" customHeight="1" hidden="1">
      <c r="A17" s="27"/>
      <c r="B17" s="28"/>
      <c r="C17" s="29"/>
      <c r="D17" s="28"/>
      <c r="E17" s="28"/>
      <c r="F17" s="28"/>
      <c r="G17" s="30"/>
      <c r="H17" s="31"/>
      <c r="I17" s="31"/>
      <c r="J17" s="31"/>
      <c r="K17" s="31"/>
      <c r="L17" s="31"/>
      <c r="M17" s="31"/>
      <c r="N17" s="31"/>
      <c r="O17" s="31"/>
      <c r="P17" s="32"/>
      <c r="Q17" s="31"/>
      <c r="R17" s="33"/>
      <c r="S17" s="36"/>
      <c r="T17" s="34"/>
      <c r="U17" s="35"/>
      <c r="V17" s="31"/>
      <c r="W17" s="31"/>
      <c r="X17" s="31"/>
      <c r="Y17" s="36"/>
      <c r="Z17" s="36"/>
      <c r="AA17" s="37"/>
      <c r="AB17" s="38"/>
      <c r="AC17" s="40"/>
      <c r="AD17" s="39"/>
    </row>
    <row r="18" spans="1:30" ht="35.25" customHeight="1" hidden="1">
      <c r="A18" s="27"/>
      <c r="B18" s="28"/>
      <c r="C18" s="29"/>
      <c r="D18" s="28"/>
      <c r="E18" s="28"/>
      <c r="F18" s="28"/>
      <c r="G18" s="30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  <c r="S18" s="36"/>
      <c r="T18" s="34"/>
      <c r="U18" s="35"/>
      <c r="V18" s="31"/>
      <c r="W18" s="31"/>
      <c r="X18" s="31"/>
      <c r="Y18" s="36"/>
      <c r="Z18" s="36"/>
      <c r="AA18" s="37"/>
      <c r="AB18" s="38"/>
      <c r="AD18" s="39"/>
    </row>
    <row r="19" spans="1:30" ht="35.25" customHeight="1" hidden="1">
      <c r="A19" s="27"/>
      <c r="B19" s="28"/>
      <c r="C19" s="29"/>
      <c r="D19" s="28"/>
      <c r="E19" s="28"/>
      <c r="F19" s="28"/>
      <c r="G19" s="30"/>
      <c r="H19" s="31"/>
      <c r="I19" s="31"/>
      <c r="J19" s="31"/>
      <c r="K19" s="31"/>
      <c r="L19" s="31"/>
      <c r="M19" s="31"/>
      <c r="N19" s="31"/>
      <c r="O19" s="31"/>
      <c r="P19" s="32"/>
      <c r="Q19" s="31"/>
      <c r="R19" s="33"/>
      <c r="S19" s="36"/>
      <c r="T19" s="34"/>
      <c r="U19" s="35"/>
      <c r="V19" s="31"/>
      <c r="W19" s="31"/>
      <c r="X19" s="31"/>
      <c r="Y19" s="36"/>
      <c r="Z19" s="36"/>
      <c r="AA19" s="37"/>
      <c r="AB19" s="38"/>
      <c r="AC19" s="40"/>
      <c r="AD19" s="39"/>
    </row>
    <row r="20" spans="1:30" ht="35.25" customHeight="1" hidden="1">
      <c r="A20" s="27">
        <v>15</v>
      </c>
      <c r="B20" s="28"/>
      <c r="C20" s="29"/>
      <c r="D20" s="21"/>
      <c r="E20" s="21"/>
      <c r="F20" s="28"/>
      <c r="G20" s="30"/>
      <c r="H20" s="31"/>
      <c r="I20" s="31"/>
      <c r="J20" s="31"/>
      <c r="K20" s="31"/>
      <c r="L20" s="31"/>
      <c r="M20" s="31"/>
      <c r="N20" s="31"/>
      <c r="O20" s="31"/>
      <c r="P20" s="32"/>
      <c r="Q20" s="31">
        <f aca="true" t="shared" si="0" ref="Q20:Q25">SUM(H20:P20)</f>
        <v>0</v>
      </c>
      <c r="R20" s="33"/>
      <c r="S20" s="36"/>
      <c r="T20" s="34"/>
      <c r="U20" s="35"/>
      <c r="V20" s="31"/>
      <c r="W20" s="31"/>
      <c r="X20" s="31">
        <f aca="true" t="shared" si="1" ref="X20:X25">SUM(V20:W20)</f>
        <v>0</v>
      </c>
      <c r="Y20" s="36"/>
      <c r="Z20" s="36"/>
      <c r="AA20" s="37"/>
      <c r="AB20" s="38"/>
      <c r="AC20" s="40"/>
      <c r="AD20" s="39"/>
    </row>
    <row r="21" spans="1:30" ht="35.25" customHeight="1" hidden="1">
      <c r="A21" s="27">
        <v>16</v>
      </c>
      <c r="B21" s="28"/>
      <c r="C21" s="29"/>
      <c r="D21" s="21"/>
      <c r="E21" s="21"/>
      <c r="F21" s="28"/>
      <c r="G21" s="30"/>
      <c r="H21" s="31"/>
      <c r="I21" s="31"/>
      <c r="J21" s="31"/>
      <c r="K21" s="31"/>
      <c r="L21" s="31"/>
      <c r="M21" s="60"/>
      <c r="N21" s="31"/>
      <c r="O21" s="31"/>
      <c r="P21" s="32"/>
      <c r="Q21" s="31"/>
      <c r="R21" s="33"/>
      <c r="S21" s="36"/>
      <c r="T21" s="34"/>
      <c r="U21" s="35"/>
      <c r="V21" s="31"/>
      <c r="W21" s="31"/>
      <c r="X21" s="31">
        <f t="shared" si="1"/>
        <v>0</v>
      </c>
      <c r="Y21" s="36"/>
      <c r="Z21" s="36"/>
      <c r="AA21" s="37"/>
      <c r="AB21" s="38"/>
      <c r="AD21" s="39"/>
    </row>
    <row r="22" spans="1:30" ht="35.25" customHeight="1" hidden="1">
      <c r="A22" s="27">
        <v>17</v>
      </c>
      <c r="B22" s="28"/>
      <c r="C22" s="29"/>
      <c r="D22" s="21"/>
      <c r="E22" s="21"/>
      <c r="F22" s="28"/>
      <c r="G22" s="30"/>
      <c r="H22" s="31"/>
      <c r="I22" s="31"/>
      <c r="J22" s="31"/>
      <c r="K22" s="31"/>
      <c r="L22" s="31"/>
      <c r="M22" s="31"/>
      <c r="N22" s="31"/>
      <c r="O22" s="31"/>
      <c r="P22" s="32"/>
      <c r="Q22" s="31">
        <f t="shared" si="0"/>
        <v>0</v>
      </c>
      <c r="R22" s="33"/>
      <c r="S22" s="36"/>
      <c r="T22" s="34"/>
      <c r="U22" s="35"/>
      <c r="V22" s="31"/>
      <c r="W22" s="31"/>
      <c r="X22" s="31">
        <f t="shared" si="1"/>
        <v>0</v>
      </c>
      <c r="Y22" s="36"/>
      <c r="Z22" s="36"/>
      <c r="AA22" s="37"/>
      <c r="AB22" s="38"/>
      <c r="AC22" s="40"/>
      <c r="AD22" s="39"/>
    </row>
    <row r="23" spans="1:30" ht="35.25" customHeight="1" hidden="1">
      <c r="A23" s="27">
        <v>18</v>
      </c>
      <c r="B23" s="28"/>
      <c r="C23" s="29"/>
      <c r="D23" s="21"/>
      <c r="E23" s="21"/>
      <c r="F23" s="28"/>
      <c r="G23" s="30"/>
      <c r="H23" s="31"/>
      <c r="I23" s="31"/>
      <c r="J23" s="31"/>
      <c r="K23" s="31"/>
      <c r="L23" s="31"/>
      <c r="M23" s="31"/>
      <c r="N23" s="31"/>
      <c r="O23" s="31"/>
      <c r="P23" s="32"/>
      <c r="Q23" s="31">
        <f t="shared" si="0"/>
        <v>0</v>
      </c>
      <c r="R23" s="33"/>
      <c r="S23" s="36"/>
      <c r="T23" s="34"/>
      <c r="U23" s="35"/>
      <c r="V23" s="31"/>
      <c r="W23" s="31"/>
      <c r="X23" s="31">
        <f t="shared" si="1"/>
        <v>0</v>
      </c>
      <c r="Y23" s="36"/>
      <c r="Z23" s="36"/>
      <c r="AA23" s="37"/>
      <c r="AB23" s="38"/>
      <c r="AC23" s="40"/>
      <c r="AD23" s="39"/>
    </row>
    <row r="24" spans="1:30" ht="35.25" customHeight="1" hidden="1">
      <c r="A24" s="27">
        <v>19</v>
      </c>
      <c r="B24" s="28"/>
      <c r="C24" s="29"/>
      <c r="D24" s="21"/>
      <c r="E24" s="21"/>
      <c r="F24" s="28"/>
      <c r="G24" s="30"/>
      <c r="H24" s="31"/>
      <c r="I24" s="31"/>
      <c r="J24" s="31"/>
      <c r="K24" s="31"/>
      <c r="L24" s="31"/>
      <c r="M24" s="31"/>
      <c r="N24" s="31"/>
      <c r="O24" s="31"/>
      <c r="P24" s="32"/>
      <c r="Q24" s="31">
        <f t="shared" si="0"/>
        <v>0</v>
      </c>
      <c r="R24" s="33"/>
      <c r="S24" s="36"/>
      <c r="T24" s="34"/>
      <c r="U24" s="35"/>
      <c r="V24" s="31"/>
      <c r="W24" s="31"/>
      <c r="X24" s="31">
        <f t="shared" si="1"/>
        <v>0</v>
      </c>
      <c r="Y24" s="36"/>
      <c r="Z24" s="36"/>
      <c r="AA24" s="37"/>
      <c r="AB24" s="38"/>
      <c r="AC24" s="40"/>
      <c r="AD24" s="39"/>
    </row>
    <row r="25" spans="1:30" ht="35.25" customHeight="1" hidden="1">
      <c r="A25" s="27">
        <v>20</v>
      </c>
      <c r="B25" s="28"/>
      <c r="C25" s="29"/>
      <c r="D25" s="21"/>
      <c r="E25" s="21"/>
      <c r="F25" s="28"/>
      <c r="G25" s="30"/>
      <c r="H25" s="31"/>
      <c r="I25" s="31"/>
      <c r="J25" s="31"/>
      <c r="K25" s="31"/>
      <c r="L25" s="31"/>
      <c r="M25" s="31"/>
      <c r="N25" s="31"/>
      <c r="O25" s="31"/>
      <c r="P25" s="32"/>
      <c r="Q25" s="31">
        <f t="shared" si="0"/>
        <v>0</v>
      </c>
      <c r="R25" s="33"/>
      <c r="S25" s="36"/>
      <c r="T25" s="34"/>
      <c r="U25" s="35"/>
      <c r="V25" s="31"/>
      <c r="W25" s="31"/>
      <c r="X25" s="31">
        <f t="shared" si="1"/>
        <v>0</v>
      </c>
      <c r="Y25" s="36"/>
      <c r="Z25" s="36"/>
      <c r="AA25" s="37"/>
      <c r="AB25" s="38"/>
      <c r="AC25" s="40"/>
      <c r="AD25" s="39"/>
    </row>
    <row r="26" spans="1:28" ht="35.25" customHeight="1" thickBot="1">
      <c r="A26" s="308" t="s">
        <v>37</v>
      </c>
      <c r="B26" s="309"/>
      <c r="C26" s="309"/>
      <c r="D26" s="309"/>
      <c r="E26" s="309"/>
      <c r="F26" s="310"/>
      <c r="G26" s="155"/>
      <c r="H26" s="155">
        <f aca="true" t="shared" si="2" ref="H26:T26">SUM(H6:H25)</f>
        <v>4</v>
      </c>
      <c r="I26" s="155">
        <f t="shared" si="2"/>
        <v>0</v>
      </c>
      <c r="J26" s="155">
        <f t="shared" si="2"/>
        <v>0</v>
      </c>
      <c r="K26" s="155">
        <f t="shared" si="2"/>
        <v>182</v>
      </c>
      <c r="L26" s="155">
        <f t="shared" si="2"/>
        <v>112</v>
      </c>
      <c r="M26" s="155">
        <f t="shared" si="2"/>
        <v>0</v>
      </c>
      <c r="N26" s="155">
        <f t="shared" si="2"/>
        <v>0</v>
      </c>
      <c r="O26" s="155">
        <f t="shared" si="2"/>
        <v>0</v>
      </c>
      <c r="P26" s="155">
        <f t="shared" si="2"/>
        <v>0</v>
      </c>
      <c r="Q26" s="155">
        <f t="shared" si="2"/>
        <v>298</v>
      </c>
      <c r="R26" s="156">
        <f t="shared" si="2"/>
        <v>30548.44</v>
      </c>
      <c r="S26" s="156">
        <f>SUM(S6:S25)</f>
        <v>31594.659999999996</v>
      </c>
      <c r="T26" s="157">
        <f t="shared" si="2"/>
        <v>305000</v>
      </c>
      <c r="U26" s="158"/>
      <c r="V26" s="159">
        <f aca="true" t="shared" si="3" ref="V26:AA26">SUM(V6:V25)</f>
        <v>1</v>
      </c>
      <c r="W26" s="159">
        <f t="shared" si="3"/>
        <v>56</v>
      </c>
      <c r="X26" s="159">
        <f t="shared" si="3"/>
        <v>57</v>
      </c>
      <c r="Y26" s="156">
        <f t="shared" si="3"/>
        <v>5762.54</v>
      </c>
      <c r="Z26" s="156">
        <f t="shared" si="3"/>
        <v>12543.37</v>
      </c>
      <c r="AA26" s="160">
        <f t="shared" si="3"/>
        <v>126700</v>
      </c>
      <c r="AB26" s="161"/>
    </row>
    <row r="27" spans="2:29" ht="23.25" customHeight="1" hidden="1" thickBot="1">
      <c r="B27" s="20">
        <f>COUNTIF(B6:B25,"*")</f>
        <v>9</v>
      </c>
      <c r="G27" s="20">
        <f>COUNTIF(G6:G25,"*")</f>
        <v>2</v>
      </c>
      <c r="H27" s="20">
        <f>H26</f>
        <v>4</v>
      </c>
      <c r="I27" s="20">
        <f aca="true" t="shared" si="4" ref="I27:T27">I26</f>
        <v>0</v>
      </c>
      <c r="J27" s="20">
        <f t="shared" si="4"/>
        <v>0</v>
      </c>
      <c r="K27" s="20">
        <f t="shared" si="4"/>
        <v>182</v>
      </c>
      <c r="L27" s="20">
        <f t="shared" si="4"/>
        <v>112</v>
      </c>
      <c r="M27" s="20">
        <f t="shared" si="4"/>
        <v>0</v>
      </c>
      <c r="N27" s="20">
        <f t="shared" si="4"/>
        <v>0</v>
      </c>
      <c r="O27" s="20">
        <f t="shared" si="4"/>
        <v>0</v>
      </c>
      <c r="P27" s="20">
        <f t="shared" si="4"/>
        <v>0</v>
      </c>
      <c r="Q27" s="20">
        <f t="shared" si="4"/>
        <v>298</v>
      </c>
      <c r="R27" s="20">
        <f t="shared" si="4"/>
        <v>30548.44</v>
      </c>
      <c r="S27" s="26">
        <f t="shared" si="4"/>
        <v>31594.659999999996</v>
      </c>
      <c r="T27" s="42">
        <f t="shared" si="4"/>
        <v>305000</v>
      </c>
      <c r="U27" s="26">
        <f>COUNTIF(U6:U25,"&gt;0")+COUNTIF(U6:U25,"*")</f>
        <v>7</v>
      </c>
      <c r="V27" s="26">
        <f aca="true" t="shared" si="5" ref="V27:AA27">V26</f>
        <v>1</v>
      </c>
      <c r="W27" s="26">
        <f t="shared" si="5"/>
        <v>56</v>
      </c>
      <c r="X27" s="26">
        <f t="shared" si="5"/>
        <v>57</v>
      </c>
      <c r="Y27" s="26">
        <f t="shared" si="5"/>
        <v>5762.54</v>
      </c>
      <c r="Z27" s="26">
        <f t="shared" si="5"/>
        <v>12543.37</v>
      </c>
      <c r="AA27" s="42">
        <f t="shared" si="5"/>
        <v>126700</v>
      </c>
      <c r="AB27" s="26"/>
      <c r="AC27" s="26"/>
    </row>
    <row r="28" spans="1:28" s="49" customFormat="1" ht="35.25" customHeight="1">
      <c r="A28" s="317" t="str">
        <f>'1月 '!A28:B28</f>
        <v>去(110)年</v>
      </c>
      <c r="B28" s="318"/>
      <c r="C28" s="319" t="s">
        <v>77</v>
      </c>
      <c r="D28" s="319"/>
      <c r="E28" s="319"/>
      <c r="F28" s="320"/>
      <c r="G28" s="43"/>
      <c r="H28" s="43">
        <v>0</v>
      </c>
      <c r="I28" s="43">
        <v>15</v>
      </c>
      <c r="J28" s="43">
        <v>0</v>
      </c>
      <c r="K28" s="43">
        <v>140</v>
      </c>
      <c r="L28" s="43">
        <v>336</v>
      </c>
      <c r="M28" s="43">
        <v>0</v>
      </c>
      <c r="N28" s="43">
        <v>0</v>
      </c>
      <c r="O28" s="43">
        <v>0</v>
      </c>
      <c r="P28" s="43">
        <v>0</v>
      </c>
      <c r="Q28" s="43">
        <v>491</v>
      </c>
      <c r="R28" s="44">
        <v>54018.75</v>
      </c>
      <c r="S28" s="44">
        <v>55589.3</v>
      </c>
      <c r="T28" s="45">
        <v>450000</v>
      </c>
      <c r="U28" s="46"/>
      <c r="V28" s="43">
        <v>7</v>
      </c>
      <c r="W28" s="43">
        <v>44</v>
      </c>
      <c r="X28" s="43">
        <v>51</v>
      </c>
      <c r="Y28" s="154">
        <v>8540.24</v>
      </c>
      <c r="Z28" s="44">
        <v>13453.55</v>
      </c>
      <c r="AA28" s="47">
        <v>125800</v>
      </c>
      <c r="AB28" s="48"/>
    </row>
    <row r="29" spans="1:28" s="49" customFormat="1" ht="35.25" customHeight="1" thickBot="1">
      <c r="A29" s="311" t="str">
        <f>'1月 '!A29:E29</f>
        <v>110與111年同月推案增減率</v>
      </c>
      <c r="B29" s="312"/>
      <c r="C29" s="312"/>
      <c r="D29" s="312"/>
      <c r="E29" s="312"/>
      <c r="F29" s="312"/>
      <c r="G29" s="50"/>
      <c r="H29" s="50"/>
      <c r="I29" s="50"/>
      <c r="J29" s="50"/>
      <c r="K29" s="50"/>
      <c r="L29" s="50"/>
      <c r="M29" s="50"/>
      <c r="N29" s="50"/>
      <c r="O29" s="51"/>
      <c r="P29" s="313">
        <f>(Q26-Q28)/Q28</f>
        <v>-0.39307535641547864</v>
      </c>
      <c r="Q29" s="314"/>
      <c r="R29" s="52"/>
      <c r="S29" s="52"/>
      <c r="T29" s="53">
        <f>(T26-T28)/T28</f>
        <v>-0.32222222222222224</v>
      </c>
      <c r="U29" s="54"/>
      <c r="V29" s="313">
        <f>(X26-X28)/X28</f>
        <v>0.11764705882352941</v>
      </c>
      <c r="W29" s="315"/>
      <c r="X29" s="316"/>
      <c r="Y29" s="52"/>
      <c r="Z29" s="52"/>
      <c r="AA29" s="55">
        <f>(AA26-AA28)/AA28</f>
        <v>0.007154213036565978</v>
      </c>
      <c r="AB29" s="56"/>
    </row>
    <row r="30" spans="1:21" ht="15.75">
      <c r="A30" s="20" t="s">
        <v>429</v>
      </c>
      <c r="J30" s="20" t="s">
        <v>430</v>
      </c>
      <c r="Q30" s="20" t="s">
        <v>431</v>
      </c>
      <c r="U30" s="20" t="s">
        <v>432</v>
      </c>
    </row>
    <row r="31" spans="1:6" ht="15.75">
      <c r="A31" s="290"/>
      <c r="B31" s="41"/>
      <c r="D31" s="41"/>
      <c r="E31" s="41"/>
      <c r="F31" s="41"/>
    </row>
    <row r="32" ht="15.75">
      <c r="B32" s="58"/>
    </row>
  </sheetData>
  <sheetProtection/>
  <mergeCells count="34">
    <mergeCell ref="A1:Q1"/>
    <mergeCell ref="A2:F2"/>
    <mergeCell ref="G2:T2"/>
    <mergeCell ref="U2:AA2"/>
    <mergeCell ref="AB2:AB5"/>
    <mergeCell ref="A3:A5"/>
    <mergeCell ref="B3:B5"/>
    <mergeCell ref="C3:C5"/>
    <mergeCell ref="D3:D5"/>
    <mergeCell ref="AA3:AA5"/>
    <mergeCell ref="V3:X3"/>
    <mergeCell ref="H4:H5"/>
    <mergeCell ref="I4:I5"/>
    <mergeCell ref="J4:P4"/>
    <mergeCell ref="Q4:Q5"/>
    <mergeCell ref="W4:W5"/>
    <mergeCell ref="X4:X5"/>
    <mergeCell ref="T3:T5"/>
    <mergeCell ref="S3:S5"/>
    <mergeCell ref="P29:Q29"/>
    <mergeCell ref="Y3:Y5"/>
    <mergeCell ref="Z3:Z5"/>
    <mergeCell ref="V29:X29"/>
    <mergeCell ref="F3:F5"/>
    <mergeCell ref="G3:G5"/>
    <mergeCell ref="V4:V5"/>
    <mergeCell ref="H3:Q3"/>
    <mergeCell ref="R3:R5"/>
    <mergeCell ref="U3:U5"/>
    <mergeCell ref="E3:E5"/>
    <mergeCell ref="A26:F26"/>
    <mergeCell ref="A28:B28"/>
    <mergeCell ref="C28:F28"/>
    <mergeCell ref="A29:F29"/>
  </mergeCells>
  <printOptions horizontalCentered="1"/>
  <pageMargins left="0.3937007874015748" right="0.3937007874015748" top="0.8661417322834646" bottom="0.8661417322834646" header="0.5118110236220472" footer="0.5118110236220472"/>
  <pageSetup fitToHeight="0" fitToWidth="1" horizontalDpi="600" verticalDpi="600" orientation="landscape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4"/>
  <sheetViews>
    <sheetView tabSelected="1"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T26" sqref="T26"/>
    </sheetView>
  </sheetViews>
  <sheetFormatPr defaultColWidth="0" defaultRowHeight="16.5"/>
  <cols>
    <col min="1" max="1" width="15.875" style="5" customWidth="1"/>
    <col min="2" max="2" width="5.125" style="2" customWidth="1"/>
    <col min="3" max="4" width="5.75390625" style="2" customWidth="1"/>
    <col min="5" max="5" width="5.875" style="2" customWidth="1"/>
    <col min="6" max="6" width="6.75390625" style="2" customWidth="1"/>
    <col min="7" max="7" width="6.875" style="2" customWidth="1"/>
    <col min="8" max="8" width="6.25390625" style="2" customWidth="1"/>
    <col min="9" max="11" width="5.875" style="2" customWidth="1"/>
    <col min="12" max="12" width="7.50390625" style="2" customWidth="1"/>
    <col min="13" max="13" width="13.125" style="2" customWidth="1"/>
    <col min="14" max="14" width="12.625" style="2" customWidth="1"/>
    <col min="15" max="15" width="12.125" style="2" customWidth="1"/>
    <col min="16" max="16" width="5.125" style="2" customWidth="1"/>
    <col min="17" max="17" width="6.125" style="2" customWidth="1"/>
    <col min="18" max="19" width="6.875" style="2" customWidth="1"/>
    <col min="20" max="20" width="11.75390625" style="2" customWidth="1"/>
    <col min="21" max="21" width="13.125" style="2" customWidth="1"/>
    <col min="22" max="22" width="12.25390625" style="2" customWidth="1"/>
    <col min="23" max="23" width="12.75390625" style="2" customWidth="1"/>
    <col min="24" max="24" width="9.00390625" style="2" customWidth="1"/>
    <col min="25" max="16384" width="0" style="2" hidden="1" customWidth="1"/>
  </cols>
  <sheetData>
    <row r="1" spans="1:23" ht="33.75" customHeight="1">
      <c r="A1" s="390" t="s">
        <v>66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61" t="str">
        <f>'1月 '!Q1</f>
        <v>111年</v>
      </c>
      <c r="N1" s="62" t="s">
        <v>256</v>
      </c>
      <c r="O1" s="62"/>
      <c r="P1" s="62"/>
      <c r="Q1" s="62"/>
      <c r="R1" s="62"/>
      <c r="S1" s="62"/>
      <c r="T1" s="62"/>
      <c r="U1" s="62"/>
      <c r="V1" s="62"/>
      <c r="W1" s="62"/>
    </row>
    <row r="2" spans="1:23" ht="28.5" customHeight="1" thickBot="1">
      <c r="A2" s="393" t="s">
        <v>402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7"/>
    </row>
    <row r="3" spans="1:22" s="3" customFormat="1" ht="27" customHeight="1">
      <c r="A3" s="118" t="s">
        <v>90</v>
      </c>
      <c r="B3" s="399" t="s">
        <v>91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1"/>
      <c r="P3" s="396" t="s">
        <v>92</v>
      </c>
      <c r="Q3" s="397"/>
      <c r="R3" s="397"/>
      <c r="S3" s="397"/>
      <c r="T3" s="397"/>
      <c r="U3" s="397"/>
      <c r="V3" s="398"/>
    </row>
    <row r="4" spans="1:22" s="3" customFormat="1" ht="23.25" customHeight="1">
      <c r="A4" s="391" t="s">
        <v>93</v>
      </c>
      <c r="B4" s="380" t="s">
        <v>94</v>
      </c>
      <c r="C4" s="410" t="s">
        <v>95</v>
      </c>
      <c r="D4" s="411"/>
      <c r="E4" s="411"/>
      <c r="F4" s="411"/>
      <c r="G4" s="411"/>
      <c r="H4" s="411"/>
      <c r="I4" s="411"/>
      <c r="J4" s="411"/>
      <c r="K4" s="411"/>
      <c r="L4" s="412"/>
      <c r="M4" s="409" t="s">
        <v>96</v>
      </c>
      <c r="N4" s="376" t="s">
        <v>98</v>
      </c>
      <c r="O4" s="407" t="s">
        <v>50</v>
      </c>
      <c r="P4" s="374" t="s">
        <v>17</v>
      </c>
      <c r="Q4" s="413" t="s">
        <v>7</v>
      </c>
      <c r="R4" s="413"/>
      <c r="S4" s="413"/>
      <c r="T4" s="376" t="s">
        <v>97</v>
      </c>
      <c r="U4" s="376" t="s">
        <v>99</v>
      </c>
      <c r="V4" s="394" t="s">
        <v>50</v>
      </c>
    </row>
    <row r="5" spans="1:22" s="3" customFormat="1" ht="21" customHeight="1">
      <c r="A5" s="391"/>
      <c r="B5" s="381"/>
      <c r="C5" s="385" t="s">
        <v>8</v>
      </c>
      <c r="D5" s="386" t="s">
        <v>9</v>
      </c>
      <c r="E5" s="382" t="s">
        <v>18</v>
      </c>
      <c r="F5" s="383"/>
      <c r="G5" s="383"/>
      <c r="H5" s="383"/>
      <c r="I5" s="383"/>
      <c r="J5" s="383"/>
      <c r="K5" s="384"/>
      <c r="L5" s="385" t="s">
        <v>10</v>
      </c>
      <c r="M5" s="409"/>
      <c r="N5" s="377"/>
      <c r="O5" s="407"/>
      <c r="P5" s="375"/>
      <c r="Q5" s="378" t="s">
        <v>8</v>
      </c>
      <c r="R5" s="385" t="s">
        <v>0</v>
      </c>
      <c r="S5" s="385" t="s">
        <v>10</v>
      </c>
      <c r="T5" s="377"/>
      <c r="U5" s="377"/>
      <c r="V5" s="394"/>
    </row>
    <row r="6" spans="1:22" s="3" customFormat="1" ht="21" customHeight="1">
      <c r="A6" s="392"/>
      <c r="B6" s="381"/>
      <c r="C6" s="385"/>
      <c r="D6" s="387"/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27</v>
      </c>
      <c r="K6" s="119" t="s">
        <v>16</v>
      </c>
      <c r="L6" s="385"/>
      <c r="M6" s="376"/>
      <c r="N6" s="377"/>
      <c r="O6" s="408"/>
      <c r="P6" s="375"/>
      <c r="Q6" s="379"/>
      <c r="R6" s="385"/>
      <c r="S6" s="385"/>
      <c r="T6" s="377"/>
      <c r="U6" s="377"/>
      <c r="V6" s="395"/>
    </row>
    <row r="7" spans="1:22" ht="30" customHeight="1">
      <c r="A7" s="120" t="s">
        <v>19</v>
      </c>
      <c r="B7" s="1">
        <v>8</v>
      </c>
      <c r="C7" s="1">
        <v>9</v>
      </c>
      <c r="D7" s="1">
        <v>0</v>
      </c>
      <c r="E7" s="1">
        <v>0</v>
      </c>
      <c r="F7" s="1">
        <v>189</v>
      </c>
      <c r="G7" s="1">
        <v>381</v>
      </c>
      <c r="H7" s="1">
        <v>32</v>
      </c>
      <c r="I7" s="1">
        <v>0</v>
      </c>
      <c r="J7" s="1">
        <v>0</v>
      </c>
      <c r="K7" s="1">
        <v>0</v>
      </c>
      <c r="L7" s="1">
        <v>611</v>
      </c>
      <c r="M7" s="134">
        <v>75529.6</v>
      </c>
      <c r="N7" s="134">
        <v>78452.01000000001</v>
      </c>
      <c r="O7" s="163">
        <v>674254</v>
      </c>
      <c r="P7" s="1">
        <v>6</v>
      </c>
      <c r="Q7" s="1">
        <v>0</v>
      </c>
      <c r="R7" s="1">
        <v>43</v>
      </c>
      <c r="S7" s="1">
        <v>43</v>
      </c>
      <c r="T7" s="134">
        <v>4310.08</v>
      </c>
      <c r="U7" s="134">
        <v>8217.49</v>
      </c>
      <c r="V7" s="164">
        <v>70200</v>
      </c>
    </row>
    <row r="8" spans="1:24" ht="30" customHeight="1">
      <c r="A8" s="121" t="s">
        <v>108</v>
      </c>
      <c r="B8" s="131">
        <v>4</v>
      </c>
      <c r="C8" s="131">
        <v>4</v>
      </c>
      <c r="D8" s="131">
        <v>0</v>
      </c>
      <c r="E8" s="131">
        <v>0</v>
      </c>
      <c r="F8" s="131">
        <v>250</v>
      </c>
      <c r="G8" s="131">
        <v>228</v>
      </c>
      <c r="H8" s="131">
        <v>0</v>
      </c>
      <c r="I8" s="131">
        <v>0</v>
      </c>
      <c r="J8" s="131">
        <v>0</v>
      </c>
      <c r="K8" s="131">
        <v>0</v>
      </c>
      <c r="L8" s="131">
        <v>482</v>
      </c>
      <c r="M8" s="134">
        <v>55191.46</v>
      </c>
      <c r="N8" s="134">
        <v>57955.41</v>
      </c>
      <c r="O8" s="163">
        <v>508000</v>
      </c>
      <c r="P8" s="132">
        <v>4</v>
      </c>
      <c r="Q8" s="132">
        <v>3</v>
      </c>
      <c r="R8" s="132">
        <v>98</v>
      </c>
      <c r="S8" s="132">
        <v>101</v>
      </c>
      <c r="T8" s="134">
        <v>10258.9</v>
      </c>
      <c r="U8" s="134">
        <v>18962.71</v>
      </c>
      <c r="V8" s="164">
        <v>140800</v>
      </c>
      <c r="W8" s="17"/>
      <c r="X8" s="17"/>
    </row>
    <row r="9" spans="1:22" ht="30" customHeight="1">
      <c r="A9" s="388" t="s">
        <v>100</v>
      </c>
      <c r="B9" s="206">
        <v>6</v>
      </c>
      <c r="C9" s="206">
        <v>1</v>
      </c>
      <c r="D9" s="206">
        <v>0</v>
      </c>
      <c r="E9" s="206">
        <v>0</v>
      </c>
      <c r="F9" s="206">
        <v>270</v>
      </c>
      <c r="G9" s="206">
        <v>113</v>
      </c>
      <c r="H9" s="206">
        <v>0</v>
      </c>
      <c r="I9" s="206">
        <v>0</v>
      </c>
      <c r="J9" s="206">
        <v>0</v>
      </c>
      <c r="K9" s="206">
        <v>0</v>
      </c>
      <c r="L9" s="206">
        <v>384</v>
      </c>
      <c r="M9" s="207">
        <v>45431.79000000001</v>
      </c>
      <c r="N9" s="207">
        <v>47676.72</v>
      </c>
      <c r="O9" s="208">
        <v>379162</v>
      </c>
      <c r="P9" s="206">
        <v>8</v>
      </c>
      <c r="Q9" s="206">
        <v>0</v>
      </c>
      <c r="R9" s="206">
        <v>128</v>
      </c>
      <c r="S9" s="206">
        <v>128</v>
      </c>
      <c r="T9" s="207">
        <v>10331.17</v>
      </c>
      <c r="U9" s="207">
        <v>34965.990000000005</v>
      </c>
      <c r="V9" s="209">
        <v>212180</v>
      </c>
    </row>
    <row r="10" spans="1:23" ht="30" customHeight="1">
      <c r="A10" s="389"/>
      <c r="B10" s="202">
        <v>1</v>
      </c>
      <c r="C10" s="202">
        <v>0</v>
      </c>
      <c r="D10" s="202">
        <v>0</v>
      </c>
      <c r="E10" s="202">
        <v>0</v>
      </c>
      <c r="F10" s="202">
        <v>68</v>
      </c>
      <c r="G10" s="202">
        <v>0</v>
      </c>
      <c r="H10" s="202">
        <v>0</v>
      </c>
      <c r="I10" s="202">
        <v>0</v>
      </c>
      <c r="J10" s="202">
        <v>0</v>
      </c>
      <c r="K10" s="202">
        <v>0</v>
      </c>
      <c r="L10" s="202">
        <v>68</v>
      </c>
      <c r="M10" s="203">
        <v>5655.66</v>
      </c>
      <c r="N10" s="203">
        <v>5932.94</v>
      </c>
      <c r="O10" s="204">
        <v>40000</v>
      </c>
      <c r="P10" s="202">
        <v>1</v>
      </c>
      <c r="Q10" s="202">
        <v>0</v>
      </c>
      <c r="R10" s="202">
        <v>12</v>
      </c>
      <c r="S10" s="202">
        <v>12</v>
      </c>
      <c r="T10" s="203">
        <v>829.77</v>
      </c>
      <c r="U10" s="203">
        <v>2204.09</v>
      </c>
      <c r="V10" s="205">
        <v>18000</v>
      </c>
      <c r="W10" s="201" t="s">
        <v>196</v>
      </c>
    </row>
    <row r="11" spans="1:22" ht="30" customHeight="1">
      <c r="A11" s="121" t="s">
        <v>20</v>
      </c>
      <c r="B11" s="80">
        <v>4</v>
      </c>
      <c r="C11" s="80">
        <v>21</v>
      </c>
      <c r="D11" s="80">
        <v>0</v>
      </c>
      <c r="E11" s="80">
        <v>14</v>
      </c>
      <c r="F11" s="80">
        <v>259</v>
      </c>
      <c r="G11" s="80">
        <v>346</v>
      </c>
      <c r="H11" s="80">
        <v>0</v>
      </c>
      <c r="I11" s="80">
        <v>0</v>
      </c>
      <c r="J11" s="80">
        <v>0</v>
      </c>
      <c r="K11" s="80">
        <v>0</v>
      </c>
      <c r="L11" s="80">
        <v>640</v>
      </c>
      <c r="M11" s="216">
        <v>73570.45999999999</v>
      </c>
      <c r="N11" s="216">
        <v>77034.67</v>
      </c>
      <c r="O11" s="122">
        <v>580000</v>
      </c>
      <c r="P11" s="80">
        <v>9</v>
      </c>
      <c r="Q11" s="80">
        <v>4</v>
      </c>
      <c r="R11" s="80">
        <v>135</v>
      </c>
      <c r="S11" s="80">
        <v>139</v>
      </c>
      <c r="T11" s="216">
        <v>13815.690000000002</v>
      </c>
      <c r="U11" s="216">
        <v>26642.139999999996</v>
      </c>
      <c r="V11" s="217">
        <v>202000</v>
      </c>
    </row>
    <row r="12" spans="1:22" ht="30" customHeight="1">
      <c r="A12" s="121" t="s">
        <v>21</v>
      </c>
      <c r="B12" s="80">
        <v>1</v>
      </c>
      <c r="C12" s="80">
        <v>0</v>
      </c>
      <c r="D12" s="80">
        <v>0</v>
      </c>
      <c r="E12" s="80">
        <v>0</v>
      </c>
      <c r="F12" s="80">
        <v>0</v>
      </c>
      <c r="G12" s="80">
        <v>17</v>
      </c>
      <c r="H12" s="80">
        <v>0</v>
      </c>
      <c r="I12" s="80">
        <v>0</v>
      </c>
      <c r="J12" s="80">
        <v>0</v>
      </c>
      <c r="K12" s="80">
        <v>0</v>
      </c>
      <c r="L12" s="80">
        <v>17</v>
      </c>
      <c r="M12" s="216">
        <v>1350.66</v>
      </c>
      <c r="N12" s="216">
        <v>1400.39</v>
      </c>
      <c r="O12" s="220">
        <v>9500</v>
      </c>
      <c r="P12" s="80">
        <v>3</v>
      </c>
      <c r="Q12" s="80">
        <v>10</v>
      </c>
      <c r="R12" s="80">
        <v>47</v>
      </c>
      <c r="S12" s="80">
        <v>57</v>
      </c>
      <c r="T12" s="216">
        <v>8000.879999999999</v>
      </c>
      <c r="U12" s="216">
        <v>12863.59</v>
      </c>
      <c r="V12" s="217">
        <v>116000</v>
      </c>
    </row>
    <row r="13" spans="1:22" ht="30" customHeight="1">
      <c r="A13" s="120" t="s">
        <v>101</v>
      </c>
      <c r="B13" s="83">
        <v>1</v>
      </c>
      <c r="C13" s="83">
        <v>0</v>
      </c>
      <c r="D13" s="83">
        <v>0</v>
      </c>
      <c r="E13" s="83">
        <v>0</v>
      </c>
      <c r="F13" s="83">
        <v>0</v>
      </c>
      <c r="G13" s="83">
        <v>32</v>
      </c>
      <c r="H13" s="83">
        <v>0</v>
      </c>
      <c r="I13" s="83">
        <v>0</v>
      </c>
      <c r="J13" s="83">
        <v>0</v>
      </c>
      <c r="K13" s="83">
        <v>0</v>
      </c>
      <c r="L13" s="83">
        <v>32</v>
      </c>
      <c r="M13" s="216">
        <v>2523.45</v>
      </c>
      <c r="N13" s="216">
        <v>2693.45</v>
      </c>
      <c r="O13" s="220">
        <v>25000</v>
      </c>
      <c r="P13" s="83">
        <v>1</v>
      </c>
      <c r="Q13" s="83">
        <v>0</v>
      </c>
      <c r="R13" s="83">
        <v>10</v>
      </c>
      <c r="S13" s="83">
        <v>10</v>
      </c>
      <c r="T13" s="216">
        <v>994.62</v>
      </c>
      <c r="U13" s="216">
        <v>2712.72</v>
      </c>
      <c r="V13" s="217">
        <v>35500</v>
      </c>
    </row>
    <row r="14" spans="1:22" ht="30" customHeight="1">
      <c r="A14" s="120" t="s">
        <v>22</v>
      </c>
      <c r="B14" s="112">
        <v>3</v>
      </c>
      <c r="C14" s="112">
        <v>26</v>
      </c>
      <c r="D14" s="112">
        <v>0</v>
      </c>
      <c r="E14" s="112">
        <v>223</v>
      </c>
      <c r="F14" s="112">
        <v>588</v>
      </c>
      <c r="G14" s="112">
        <v>213</v>
      </c>
      <c r="H14" s="112">
        <v>23</v>
      </c>
      <c r="I14" s="112">
        <v>0</v>
      </c>
      <c r="J14" s="112">
        <v>0</v>
      </c>
      <c r="K14" s="112">
        <v>0</v>
      </c>
      <c r="L14" s="245">
        <v>1073</v>
      </c>
      <c r="M14" s="246">
        <v>116211.37</v>
      </c>
      <c r="N14" s="246">
        <v>124366.70000000001</v>
      </c>
      <c r="O14" s="84">
        <v>1302447</v>
      </c>
      <c r="P14" s="113">
        <v>6</v>
      </c>
      <c r="Q14" s="112">
        <v>0</v>
      </c>
      <c r="R14" s="112">
        <v>99</v>
      </c>
      <c r="S14" s="112">
        <v>99</v>
      </c>
      <c r="T14" s="246">
        <v>10668.93</v>
      </c>
      <c r="U14" s="246">
        <v>20677.87</v>
      </c>
      <c r="V14" s="86">
        <v>170200</v>
      </c>
    </row>
    <row r="15" spans="1:22" ht="30" customHeight="1">
      <c r="A15" s="388" t="s">
        <v>23</v>
      </c>
      <c r="B15" s="279">
        <v>4</v>
      </c>
      <c r="C15" s="279">
        <v>0</v>
      </c>
      <c r="D15" s="279">
        <v>0</v>
      </c>
      <c r="E15" s="279">
        <v>0</v>
      </c>
      <c r="F15" s="279">
        <v>53</v>
      </c>
      <c r="G15" s="279">
        <v>398</v>
      </c>
      <c r="H15" s="279">
        <v>0</v>
      </c>
      <c r="I15" s="279">
        <v>0</v>
      </c>
      <c r="J15" s="279">
        <v>0</v>
      </c>
      <c r="K15" s="279">
        <v>0</v>
      </c>
      <c r="L15" s="279">
        <v>451</v>
      </c>
      <c r="M15" s="280">
        <v>47858.16</v>
      </c>
      <c r="N15" s="280">
        <v>49093.05</v>
      </c>
      <c r="O15" s="283">
        <v>363700</v>
      </c>
      <c r="P15" s="281">
        <v>5</v>
      </c>
      <c r="Q15" s="279">
        <v>0</v>
      </c>
      <c r="R15" s="279">
        <v>56</v>
      </c>
      <c r="S15" s="279">
        <v>56</v>
      </c>
      <c r="T15" s="280">
        <v>5868.96</v>
      </c>
      <c r="U15" s="280">
        <v>14503.060000000001</v>
      </c>
      <c r="V15" s="282">
        <v>178176</v>
      </c>
    </row>
    <row r="16" spans="1:23" ht="30" customHeight="1">
      <c r="A16" s="389"/>
      <c r="B16" s="275">
        <v>1</v>
      </c>
      <c r="C16" s="275">
        <v>0</v>
      </c>
      <c r="D16" s="275">
        <v>0</v>
      </c>
      <c r="E16" s="275">
        <v>41</v>
      </c>
      <c r="F16" s="275">
        <v>0</v>
      </c>
      <c r="G16" s="275">
        <v>0</v>
      </c>
      <c r="H16" s="275">
        <v>0</v>
      </c>
      <c r="I16" s="275">
        <v>0</v>
      </c>
      <c r="J16" s="275">
        <v>0</v>
      </c>
      <c r="K16" s="275">
        <v>0</v>
      </c>
      <c r="L16" s="275">
        <v>41</v>
      </c>
      <c r="M16" s="276">
        <v>3352.02</v>
      </c>
      <c r="N16" s="276">
        <v>3420.97</v>
      </c>
      <c r="O16" s="204">
        <v>22000</v>
      </c>
      <c r="P16" s="277">
        <v>1</v>
      </c>
      <c r="Q16" s="275">
        <v>0</v>
      </c>
      <c r="R16" s="275">
        <v>15</v>
      </c>
      <c r="S16" s="275">
        <v>15</v>
      </c>
      <c r="T16" s="276">
        <v>1605</v>
      </c>
      <c r="U16" s="276">
        <v>3744.84</v>
      </c>
      <c r="V16" s="278">
        <v>27000</v>
      </c>
      <c r="W16" s="201" t="s">
        <v>196</v>
      </c>
    </row>
    <row r="17" spans="1:22" ht="30" customHeight="1">
      <c r="A17" s="121" t="s">
        <v>102</v>
      </c>
      <c r="B17" s="112">
        <v>7</v>
      </c>
      <c r="C17" s="112">
        <v>16</v>
      </c>
      <c r="D17" s="112">
        <v>0</v>
      </c>
      <c r="E17" s="112">
        <v>28</v>
      </c>
      <c r="F17" s="112">
        <v>124</v>
      </c>
      <c r="G17" s="112">
        <v>236</v>
      </c>
      <c r="H17" s="112">
        <v>0</v>
      </c>
      <c r="I17" s="112">
        <v>0</v>
      </c>
      <c r="J17" s="112">
        <v>0</v>
      </c>
      <c r="K17" s="112">
        <v>0</v>
      </c>
      <c r="L17" s="112">
        <v>404</v>
      </c>
      <c r="M17" s="216">
        <v>44544.83</v>
      </c>
      <c r="N17" s="216">
        <v>46694.00000000001</v>
      </c>
      <c r="O17" s="289">
        <v>390700</v>
      </c>
      <c r="P17" s="117">
        <v>4</v>
      </c>
      <c r="Q17" s="112">
        <v>0</v>
      </c>
      <c r="R17" s="112">
        <v>12</v>
      </c>
      <c r="S17" s="112">
        <v>12</v>
      </c>
      <c r="T17" s="246">
        <v>1338.05</v>
      </c>
      <c r="U17" s="246">
        <v>3080.63</v>
      </c>
      <c r="V17" s="217">
        <v>32700</v>
      </c>
    </row>
    <row r="18" spans="1:22" ht="30" customHeight="1">
      <c r="A18" s="121" t="s">
        <v>24</v>
      </c>
      <c r="B18" s="143">
        <v>2</v>
      </c>
      <c r="C18" s="143">
        <v>0</v>
      </c>
      <c r="D18" s="143">
        <v>0</v>
      </c>
      <c r="E18" s="143">
        <v>0</v>
      </c>
      <c r="F18" s="143">
        <v>14</v>
      </c>
      <c r="G18" s="143">
        <v>102</v>
      </c>
      <c r="H18" s="143">
        <v>32</v>
      </c>
      <c r="I18" s="143">
        <v>0</v>
      </c>
      <c r="J18" s="143">
        <v>0</v>
      </c>
      <c r="K18" s="143">
        <v>0</v>
      </c>
      <c r="L18" s="143">
        <v>148</v>
      </c>
      <c r="M18" s="144">
        <v>21694.95</v>
      </c>
      <c r="N18" s="144">
        <v>22570.21</v>
      </c>
      <c r="O18" s="288">
        <v>243000</v>
      </c>
      <c r="P18" s="143">
        <v>7</v>
      </c>
      <c r="Q18" s="143">
        <v>2</v>
      </c>
      <c r="R18" s="143">
        <v>84</v>
      </c>
      <c r="S18" s="143">
        <v>86</v>
      </c>
      <c r="T18" s="145">
        <v>7702.2</v>
      </c>
      <c r="U18" s="145">
        <v>15495.52</v>
      </c>
      <c r="V18" s="37">
        <v>115000</v>
      </c>
    </row>
    <row r="19" spans="1:22" ht="30" customHeight="1">
      <c r="A19" s="388" t="s">
        <v>103</v>
      </c>
      <c r="B19" s="291">
        <v>4</v>
      </c>
      <c r="C19" s="291">
        <v>20</v>
      </c>
      <c r="D19" s="291">
        <v>0</v>
      </c>
      <c r="E19" s="291">
        <v>0</v>
      </c>
      <c r="F19" s="291">
        <v>290</v>
      </c>
      <c r="G19" s="291">
        <v>315</v>
      </c>
      <c r="H19" s="291">
        <v>0</v>
      </c>
      <c r="I19" s="291">
        <v>0</v>
      </c>
      <c r="J19" s="291">
        <v>0</v>
      </c>
      <c r="K19" s="291">
        <v>0</v>
      </c>
      <c r="L19" s="291">
        <v>625</v>
      </c>
      <c r="M19" s="302">
        <v>78631.44</v>
      </c>
      <c r="N19" s="302">
        <v>82058.87000000001</v>
      </c>
      <c r="O19" s="292">
        <v>696000</v>
      </c>
      <c r="P19" s="291">
        <v>1</v>
      </c>
      <c r="Q19" s="291">
        <v>0</v>
      </c>
      <c r="R19" s="291">
        <v>8</v>
      </c>
      <c r="S19" s="291">
        <v>8</v>
      </c>
      <c r="T19" s="302">
        <v>800.45</v>
      </c>
      <c r="U19" s="302">
        <v>1921.3999999999996</v>
      </c>
      <c r="V19" s="303">
        <v>10000</v>
      </c>
    </row>
    <row r="20" spans="1:23" ht="30" customHeight="1">
      <c r="A20" s="389"/>
      <c r="B20" s="304">
        <v>1</v>
      </c>
      <c r="C20" s="304">
        <v>0</v>
      </c>
      <c r="D20" s="304">
        <v>0</v>
      </c>
      <c r="E20" s="304">
        <v>0</v>
      </c>
      <c r="F20" s="304">
        <v>13</v>
      </c>
      <c r="G20" s="304">
        <v>8</v>
      </c>
      <c r="H20" s="304">
        <v>0</v>
      </c>
      <c r="I20" s="304">
        <v>0</v>
      </c>
      <c r="J20" s="304">
        <v>0</v>
      </c>
      <c r="K20" s="304">
        <v>0</v>
      </c>
      <c r="L20" s="304">
        <v>21</v>
      </c>
      <c r="M20" s="305">
        <v>1957.35</v>
      </c>
      <c r="N20" s="305">
        <v>2085.55</v>
      </c>
      <c r="O20" s="306">
        <v>15000</v>
      </c>
      <c r="P20" s="304">
        <v>1</v>
      </c>
      <c r="Q20" s="304">
        <v>0</v>
      </c>
      <c r="R20" s="304">
        <v>19</v>
      </c>
      <c r="S20" s="304">
        <v>19</v>
      </c>
      <c r="T20" s="305">
        <v>1726.41</v>
      </c>
      <c r="U20" s="305">
        <v>2866.08</v>
      </c>
      <c r="V20" s="307">
        <v>30000</v>
      </c>
      <c r="W20" s="201" t="s">
        <v>196</v>
      </c>
    </row>
    <row r="21" spans="1:22" ht="30" customHeight="1" thickBot="1">
      <c r="A21" s="121" t="s">
        <v>25</v>
      </c>
      <c r="B21" s="80">
        <v>2</v>
      </c>
      <c r="C21" s="80">
        <v>4</v>
      </c>
      <c r="D21" s="80">
        <v>0</v>
      </c>
      <c r="E21" s="80">
        <v>0</v>
      </c>
      <c r="F21" s="80">
        <v>182</v>
      </c>
      <c r="G21" s="80">
        <v>112</v>
      </c>
      <c r="H21" s="80">
        <v>0</v>
      </c>
      <c r="I21" s="80">
        <v>0</v>
      </c>
      <c r="J21" s="80">
        <v>0</v>
      </c>
      <c r="K21" s="80">
        <v>0</v>
      </c>
      <c r="L21" s="80">
        <v>298</v>
      </c>
      <c r="M21" s="81">
        <v>30548.44</v>
      </c>
      <c r="N21" s="81">
        <v>31594.659999999996</v>
      </c>
      <c r="O21" s="122">
        <v>305000</v>
      </c>
      <c r="P21" s="80">
        <v>7</v>
      </c>
      <c r="Q21" s="80">
        <v>1</v>
      </c>
      <c r="R21" s="80">
        <v>56</v>
      </c>
      <c r="S21" s="80">
        <v>57</v>
      </c>
      <c r="T21" s="81">
        <v>5762.54</v>
      </c>
      <c r="U21" s="81">
        <v>12543.37</v>
      </c>
      <c r="V21" s="82">
        <v>126700</v>
      </c>
    </row>
    <row r="22" spans="1:22" s="133" customFormat="1" ht="34.5" customHeight="1" thickBot="1" thickTop="1">
      <c r="A22" s="167" t="s">
        <v>26</v>
      </c>
      <c r="B22" s="168">
        <f>SUM(B7:B21)</f>
        <v>49</v>
      </c>
      <c r="C22" s="168">
        <f aca="true" t="shared" si="0" ref="C22:V22">SUM(C7:C21)</f>
        <v>101</v>
      </c>
      <c r="D22" s="168">
        <f>SUM(D7:D21)</f>
        <v>0</v>
      </c>
      <c r="E22" s="168">
        <f t="shared" si="0"/>
        <v>306</v>
      </c>
      <c r="F22" s="168">
        <f t="shared" si="0"/>
        <v>2300</v>
      </c>
      <c r="G22" s="168">
        <f t="shared" si="0"/>
        <v>2501</v>
      </c>
      <c r="H22" s="168">
        <f t="shared" si="0"/>
        <v>87</v>
      </c>
      <c r="I22" s="168">
        <f t="shared" si="0"/>
        <v>0</v>
      </c>
      <c r="J22" s="168">
        <f t="shared" si="0"/>
        <v>0</v>
      </c>
      <c r="K22" s="168">
        <f t="shared" si="0"/>
        <v>0</v>
      </c>
      <c r="L22" s="168">
        <f t="shared" si="0"/>
        <v>5295</v>
      </c>
      <c r="M22" s="169">
        <f t="shared" si="0"/>
        <v>604051.64</v>
      </c>
      <c r="N22" s="170">
        <f>SUM(N7:N21)</f>
        <v>633029.6000000001</v>
      </c>
      <c r="O22" s="171">
        <f t="shared" si="0"/>
        <v>5553763</v>
      </c>
      <c r="P22" s="172">
        <f t="shared" si="0"/>
        <v>64</v>
      </c>
      <c r="Q22" s="168">
        <f t="shared" si="0"/>
        <v>20</v>
      </c>
      <c r="R22" s="168">
        <f>SUM(R7:R21)</f>
        <v>822</v>
      </c>
      <c r="S22" s="168">
        <f>SUM(S7:S21)</f>
        <v>842</v>
      </c>
      <c r="T22" s="170">
        <f>SUM(T7:T21)</f>
        <v>84013.65</v>
      </c>
      <c r="U22" s="170">
        <f>SUM(U7:U21)</f>
        <v>181401.49999999997</v>
      </c>
      <c r="V22" s="173">
        <f t="shared" si="0"/>
        <v>1484456</v>
      </c>
    </row>
    <row r="23" spans="1:22" ht="39" customHeight="1">
      <c r="A23" s="16" t="s">
        <v>403</v>
      </c>
      <c r="B23" s="76">
        <v>44</v>
      </c>
      <c r="C23" s="76">
        <v>32</v>
      </c>
      <c r="D23" s="76">
        <v>18</v>
      </c>
      <c r="E23" s="76">
        <v>76</v>
      </c>
      <c r="F23" s="78">
        <v>1582</v>
      </c>
      <c r="G23" s="78">
        <v>2183</v>
      </c>
      <c r="H23" s="78">
        <v>350</v>
      </c>
      <c r="I23" s="76">
        <v>0</v>
      </c>
      <c r="J23" s="76">
        <v>0</v>
      </c>
      <c r="K23" s="76">
        <v>2</v>
      </c>
      <c r="L23" s="78">
        <v>4243</v>
      </c>
      <c r="M23" s="165">
        <v>506490.54</v>
      </c>
      <c r="N23" s="154">
        <v>532007.95</v>
      </c>
      <c r="O23" s="166">
        <v>3717951</v>
      </c>
      <c r="P23" s="8">
        <v>55</v>
      </c>
      <c r="Q23" s="78">
        <v>48</v>
      </c>
      <c r="R23" s="78">
        <v>715</v>
      </c>
      <c r="S23" s="78">
        <v>763</v>
      </c>
      <c r="T23" s="154">
        <v>75929.39</v>
      </c>
      <c r="U23" s="154">
        <v>143806.94999999998</v>
      </c>
      <c r="V23" s="6">
        <v>1208041</v>
      </c>
    </row>
    <row r="24" spans="1:22" ht="36" customHeight="1" thickBot="1">
      <c r="A24" s="15" t="s">
        <v>112</v>
      </c>
      <c r="B24" s="9"/>
      <c r="C24" s="9"/>
      <c r="D24" s="10"/>
      <c r="E24" s="10"/>
      <c r="F24" s="11"/>
      <c r="G24" s="11"/>
      <c r="H24" s="11"/>
      <c r="I24" s="10"/>
      <c r="J24" s="10"/>
      <c r="K24" s="402">
        <f>(L22-L23)/L23</f>
        <v>0.24793777987273155</v>
      </c>
      <c r="L24" s="403"/>
      <c r="M24" s="71"/>
      <c r="N24" s="13"/>
      <c r="O24" s="72">
        <f>(O22-O23)/O23</f>
        <v>0.49376982106542017</v>
      </c>
      <c r="P24" s="12"/>
      <c r="Q24" s="404">
        <f>(S22-S23)/S23</f>
        <v>0.10353866317169069</v>
      </c>
      <c r="R24" s="405"/>
      <c r="S24" s="406"/>
      <c r="T24" s="13"/>
      <c r="U24" s="13"/>
      <c r="V24" s="14">
        <f>(V22-V23)/V23</f>
        <v>0.22881259824790715</v>
      </c>
    </row>
  </sheetData>
  <sheetProtection/>
  <mergeCells count="27">
    <mergeCell ref="A19:A20"/>
    <mergeCell ref="A9:A10"/>
    <mergeCell ref="K24:L24"/>
    <mergeCell ref="Q24:S24"/>
    <mergeCell ref="O4:O6"/>
    <mergeCell ref="M4:M6"/>
    <mergeCell ref="C4:L4"/>
    <mergeCell ref="N4:N6"/>
    <mergeCell ref="L5:L6"/>
    <mergeCell ref="Q4:S4"/>
    <mergeCell ref="A15:A16"/>
    <mergeCell ref="A1:L1"/>
    <mergeCell ref="A4:A6"/>
    <mergeCell ref="A2:V2"/>
    <mergeCell ref="U4:U6"/>
    <mergeCell ref="V4:V6"/>
    <mergeCell ref="S5:S6"/>
    <mergeCell ref="R5:R6"/>
    <mergeCell ref="P3:V3"/>
    <mergeCell ref="B3:O3"/>
    <mergeCell ref="P4:P6"/>
    <mergeCell ref="T4:T6"/>
    <mergeCell ref="Q5:Q6"/>
    <mergeCell ref="B4:B6"/>
    <mergeCell ref="E5:K5"/>
    <mergeCell ref="C5:C6"/>
    <mergeCell ref="D5:D6"/>
  </mergeCells>
  <printOptions horizontalCentered="1"/>
  <pageMargins left="0" right="0" top="0.3937007874015748" bottom="0.3937007874015748" header="0.1968503937007874" footer="0"/>
  <pageSetup fitToHeight="1" fitToWidth="1" horizontalDpi="600" verticalDpi="600" orientation="landscape" paperSize="9" scale="81" r:id="rId1"/>
  <headerFooter>
    <oddFooter xml:space="preserve">&amp;C
&amp;R&amp;11&amp;F&amp; / &amp;A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C30"/>
  <sheetViews>
    <sheetView zoomScale="70" zoomScaleNormal="70" zoomScaleSheetLayoutView="85" zoomScalePageLayoutView="0" workbookViewId="0" topLeftCell="A1">
      <selection activeCell="R1" sqref="R1"/>
    </sheetView>
  </sheetViews>
  <sheetFormatPr defaultColWidth="0" defaultRowHeight="16.5"/>
  <cols>
    <col min="1" max="1" width="4.125" style="20" customWidth="1"/>
    <col min="2" max="2" width="7.875" style="20" customWidth="1"/>
    <col min="3" max="3" width="6.75390625" style="41" customWidth="1"/>
    <col min="4" max="4" width="7.25390625" style="20" customWidth="1"/>
    <col min="5" max="5" width="7.375" style="20" customWidth="1"/>
    <col min="6" max="15" width="5.25390625" style="20" customWidth="1"/>
    <col min="16" max="16" width="6.75390625" style="20" customWidth="1"/>
    <col min="17" max="17" width="12.00390625" style="20" customWidth="1"/>
    <col min="18" max="18" width="11.875" style="20" bestFit="1" customWidth="1"/>
    <col min="19" max="19" width="11.75390625" style="42" customWidth="1"/>
    <col min="20" max="20" width="5.125" style="20" customWidth="1"/>
    <col min="21" max="23" width="5.75390625" style="20" customWidth="1"/>
    <col min="24" max="24" width="11.75390625" style="20" customWidth="1"/>
    <col min="25" max="25" width="11.875" style="20" bestFit="1" customWidth="1"/>
    <col min="26" max="26" width="10.25390625" style="20" customWidth="1"/>
    <col min="27" max="27" width="9.875" style="20" customWidth="1"/>
    <col min="28" max="28" width="7.375" style="18" customWidth="1"/>
    <col min="29" max="29" width="7.375" style="19" customWidth="1"/>
    <col min="30" max="30" width="6.875" style="20" customWidth="1"/>
    <col min="31" max="31" width="6.75390625" style="20" customWidth="1"/>
    <col min="32" max="36" width="0" style="20" hidden="1" customWidth="1"/>
    <col min="37" max="16384" width="9.00390625" style="20" hidden="1" customWidth="1"/>
  </cols>
  <sheetData>
    <row r="1" spans="1:27" ht="42" customHeight="1" thickBot="1">
      <c r="A1" s="321" t="s">
        <v>66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59" t="str">
        <f>'1月 '!Q1</f>
        <v>111年</v>
      </c>
      <c r="R1" s="125" t="s">
        <v>261</v>
      </c>
      <c r="S1" s="125"/>
      <c r="T1" s="125"/>
      <c r="U1" s="125"/>
      <c r="V1" s="125"/>
      <c r="W1" s="125"/>
      <c r="X1" s="125"/>
      <c r="Y1" s="125"/>
      <c r="Z1" s="125"/>
      <c r="AA1" s="125"/>
    </row>
    <row r="2" spans="1:27" ht="30" customHeight="1">
      <c r="A2" s="324" t="s">
        <v>1</v>
      </c>
      <c r="B2" s="325"/>
      <c r="C2" s="325"/>
      <c r="D2" s="325"/>
      <c r="E2" s="326"/>
      <c r="F2" s="327" t="s">
        <v>2</v>
      </c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8" t="s">
        <v>3</v>
      </c>
      <c r="U2" s="329"/>
      <c r="V2" s="329"/>
      <c r="W2" s="329"/>
      <c r="X2" s="329"/>
      <c r="Y2" s="329"/>
      <c r="Z2" s="330"/>
      <c r="AA2" s="345" t="s">
        <v>38</v>
      </c>
    </row>
    <row r="3" spans="1:27" ht="20.25" customHeight="1">
      <c r="A3" s="348" t="s">
        <v>4</v>
      </c>
      <c r="B3" s="331" t="s">
        <v>5</v>
      </c>
      <c r="C3" s="351" t="s">
        <v>6</v>
      </c>
      <c r="D3" s="351" t="s">
        <v>39</v>
      </c>
      <c r="E3" s="331" t="s">
        <v>40</v>
      </c>
      <c r="F3" s="338" t="s">
        <v>41</v>
      </c>
      <c r="G3" s="342" t="s">
        <v>42</v>
      </c>
      <c r="H3" s="343"/>
      <c r="I3" s="343"/>
      <c r="J3" s="343"/>
      <c r="K3" s="343"/>
      <c r="L3" s="343"/>
      <c r="M3" s="343"/>
      <c r="N3" s="343"/>
      <c r="O3" s="343"/>
      <c r="P3" s="344"/>
      <c r="Q3" s="331" t="s">
        <v>43</v>
      </c>
      <c r="R3" s="322" t="s">
        <v>48</v>
      </c>
      <c r="S3" s="355" t="s">
        <v>44</v>
      </c>
      <c r="T3" s="340" t="s">
        <v>45</v>
      </c>
      <c r="U3" s="341" t="s">
        <v>46</v>
      </c>
      <c r="V3" s="341"/>
      <c r="W3" s="341"/>
      <c r="X3" s="322" t="s">
        <v>47</v>
      </c>
      <c r="Y3" s="322" t="s">
        <v>49</v>
      </c>
      <c r="Z3" s="334" t="s">
        <v>50</v>
      </c>
      <c r="AA3" s="346"/>
    </row>
    <row r="4" spans="1:27" ht="20.25" customHeight="1">
      <c r="A4" s="349"/>
      <c r="B4" s="332"/>
      <c r="C4" s="352"/>
      <c r="D4" s="352"/>
      <c r="E4" s="332"/>
      <c r="F4" s="354"/>
      <c r="G4" s="338" t="s">
        <v>51</v>
      </c>
      <c r="H4" s="338" t="s">
        <v>52</v>
      </c>
      <c r="I4" s="335" t="s">
        <v>53</v>
      </c>
      <c r="J4" s="336"/>
      <c r="K4" s="336"/>
      <c r="L4" s="336"/>
      <c r="M4" s="336"/>
      <c r="N4" s="336"/>
      <c r="O4" s="337"/>
      <c r="P4" s="338" t="s">
        <v>54</v>
      </c>
      <c r="Q4" s="332"/>
      <c r="R4" s="322"/>
      <c r="S4" s="356"/>
      <c r="T4" s="340"/>
      <c r="U4" s="323" t="s">
        <v>55</v>
      </c>
      <c r="V4" s="323" t="s">
        <v>56</v>
      </c>
      <c r="W4" s="323" t="s">
        <v>54</v>
      </c>
      <c r="X4" s="322"/>
      <c r="Y4" s="322"/>
      <c r="Z4" s="334"/>
      <c r="AA4" s="346"/>
    </row>
    <row r="5" spans="1:29" s="26" customFormat="1" ht="20.25" customHeight="1">
      <c r="A5" s="350"/>
      <c r="B5" s="333"/>
      <c r="C5" s="353"/>
      <c r="D5" s="353"/>
      <c r="E5" s="333"/>
      <c r="F5" s="339"/>
      <c r="G5" s="339"/>
      <c r="H5" s="339"/>
      <c r="I5" s="22" t="s">
        <v>57</v>
      </c>
      <c r="J5" s="22" t="s">
        <v>58</v>
      </c>
      <c r="K5" s="22" t="s">
        <v>59</v>
      </c>
      <c r="L5" s="22" t="s">
        <v>60</v>
      </c>
      <c r="M5" s="22" t="s">
        <v>61</v>
      </c>
      <c r="N5" s="22" t="s">
        <v>62</v>
      </c>
      <c r="O5" s="23" t="s">
        <v>63</v>
      </c>
      <c r="P5" s="339"/>
      <c r="Q5" s="333"/>
      <c r="R5" s="322"/>
      <c r="S5" s="357"/>
      <c r="T5" s="340"/>
      <c r="U5" s="323"/>
      <c r="V5" s="323"/>
      <c r="W5" s="323"/>
      <c r="X5" s="322"/>
      <c r="Y5" s="322"/>
      <c r="Z5" s="334"/>
      <c r="AA5" s="347"/>
      <c r="AB5" s="24"/>
      <c r="AC5" s="25"/>
    </row>
    <row r="6" spans="1:29" ht="35.25" customHeight="1">
      <c r="A6" s="27">
        <v>1</v>
      </c>
      <c r="B6" s="28" t="s">
        <v>162</v>
      </c>
      <c r="C6" s="29" t="s">
        <v>114</v>
      </c>
      <c r="D6" s="28" t="s">
        <v>163</v>
      </c>
      <c r="E6" s="28" t="s">
        <v>164</v>
      </c>
      <c r="F6" s="30" t="s">
        <v>165</v>
      </c>
      <c r="G6" s="31">
        <v>1</v>
      </c>
      <c r="H6" s="31">
        <v>0</v>
      </c>
      <c r="I6" s="31">
        <v>0</v>
      </c>
      <c r="J6" s="31">
        <v>47</v>
      </c>
      <c r="K6" s="31">
        <v>56</v>
      </c>
      <c r="L6" s="31">
        <v>0</v>
      </c>
      <c r="M6" s="31">
        <v>0</v>
      </c>
      <c r="N6" s="31">
        <v>0</v>
      </c>
      <c r="O6" s="32">
        <v>0</v>
      </c>
      <c r="P6" s="31">
        <v>104</v>
      </c>
      <c r="Q6" s="33">
        <v>12590.6</v>
      </c>
      <c r="R6" s="36">
        <v>13422.45</v>
      </c>
      <c r="S6" s="34">
        <v>103000</v>
      </c>
      <c r="T6" s="35"/>
      <c r="U6" s="31"/>
      <c r="V6" s="31"/>
      <c r="W6" s="31">
        <v>0</v>
      </c>
      <c r="X6" s="36"/>
      <c r="Y6" s="36"/>
      <c r="Z6" s="37"/>
      <c r="AA6" s="79"/>
      <c r="AB6" s="137">
        <v>25.36763912464528</v>
      </c>
      <c r="AC6" s="39"/>
    </row>
    <row r="7" spans="1:29" ht="35.25" customHeight="1">
      <c r="A7" s="27">
        <v>2</v>
      </c>
      <c r="B7" s="73" t="s">
        <v>166</v>
      </c>
      <c r="C7" s="29" t="s">
        <v>114</v>
      </c>
      <c r="D7" s="28" t="s">
        <v>167</v>
      </c>
      <c r="E7" s="28" t="s">
        <v>168</v>
      </c>
      <c r="F7" s="30" t="s">
        <v>125</v>
      </c>
      <c r="G7" s="31">
        <v>0</v>
      </c>
      <c r="H7" s="31">
        <v>0</v>
      </c>
      <c r="I7" s="31">
        <v>0</v>
      </c>
      <c r="J7" s="31">
        <v>16</v>
      </c>
      <c r="K7" s="31">
        <v>16</v>
      </c>
      <c r="L7" s="31">
        <v>0</v>
      </c>
      <c r="M7" s="31">
        <v>0</v>
      </c>
      <c r="N7" s="31">
        <v>0</v>
      </c>
      <c r="O7" s="32">
        <v>0</v>
      </c>
      <c r="P7" s="31">
        <v>32</v>
      </c>
      <c r="Q7" s="33">
        <v>2811.82</v>
      </c>
      <c r="R7" s="36">
        <v>3012.58</v>
      </c>
      <c r="S7" s="34">
        <v>25000</v>
      </c>
      <c r="T7" s="35"/>
      <c r="U7" s="31"/>
      <c r="V7" s="31"/>
      <c r="W7" s="31">
        <v>0</v>
      </c>
      <c r="X7" s="36"/>
      <c r="Y7" s="36"/>
      <c r="Z7" s="37"/>
      <c r="AA7" s="153" t="s">
        <v>126</v>
      </c>
      <c r="AB7" s="137">
        <v>27.433172927913468</v>
      </c>
      <c r="AC7" s="39"/>
    </row>
    <row r="8" spans="1:29" ht="35.25" customHeight="1">
      <c r="A8" s="27">
        <v>3</v>
      </c>
      <c r="B8" s="73" t="s">
        <v>143</v>
      </c>
      <c r="C8" s="29" t="s">
        <v>122</v>
      </c>
      <c r="D8" s="63" t="s">
        <v>169</v>
      </c>
      <c r="E8" s="63" t="s">
        <v>116</v>
      </c>
      <c r="F8" s="30"/>
      <c r="G8" s="31"/>
      <c r="H8" s="31"/>
      <c r="I8" s="31"/>
      <c r="J8" s="31"/>
      <c r="K8" s="31"/>
      <c r="L8" s="31"/>
      <c r="M8" s="31"/>
      <c r="N8" s="31"/>
      <c r="O8" s="32"/>
      <c r="P8" s="31"/>
      <c r="Q8" s="33"/>
      <c r="R8" s="36"/>
      <c r="S8" s="34"/>
      <c r="T8" s="35" t="s">
        <v>170</v>
      </c>
      <c r="U8" s="31">
        <v>0</v>
      </c>
      <c r="V8" s="31">
        <v>25</v>
      </c>
      <c r="W8" s="31">
        <v>25</v>
      </c>
      <c r="X8" s="36">
        <v>2072</v>
      </c>
      <c r="Y8" s="36">
        <v>4857.48</v>
      </c>
      <c r="Z8" s="37">
        <v>45000</v>
      </c>
      <c r="AA8" s="127"/>
      <c r="AB8" s="139">
        <v>1800</v>
      </c>
      <c r="AC8" s="39"/>
    </row>
    <row r="9" spans="1:29" ht="35.25" customHeight="1">
      <c r="A9" s="27">
        <v>4</v>
      </c>
      <c r="B9" s="73" t="s">
        <v>171</v>
      </c>
      <c r="C9" s="29" t="s">
        <v>172</v>
      </c>
      <c r="D9" s="63" t="s">
        <v>173</v>
      </c>
      <c r="E9" s="63" t="s">
        <v>116</v>
      </c>
      <c r="F9" s="30"/>
      <c r="G9" s="31"/>
      <c r="H9" s="31"/>
      <c r="I9" s="31"/>
      <c r="J9" s="31"/>
      <c r="K9" s="31"/>
      <c r="L9" s="31"/>
      <c r="M9" s="31"/>
      <c r="N9" s="31"/>
      <c r="O9" s="32"/>
      <c r="P9" s="31">
        <v>0</v>
      </c>
      <c r="Q9" s="33"/>
      <c r="R9" s="36"/>
      <c r="S9" s="34"/>
      <c r="T9" s="35" t="s">
        <v>174</v>
      </c>
      <c r="U9" s="31">
        <v>3</v>
      </c>
      <c r="V9" s="31">
        <v>3</v>
      </c>
      <c r="W9" s="31">
        <v>6</v>
      </c>
      <c r="X9" s="36">
        <v>676</v>
      </c>
      <c r="Y9" s="36">
        <v>1616.28</v>
      </c>
      <c r="Z9" s="37">
        <v>8000</v>
      </c>
      <c r="AA9" s="38"/>
      <c r="AB9" s="139">
        <v>1333.3333333333333</v>
      </c>
      <c r="AC9" s="39"/>
    </row>
    <row r="10" spans="1:29" ht="35.25" customHeight="1">
      <c r="A10" s="27">
        <v>5</v>
      </c>
      <c r="B10" s="73" t="s">
        <v>127</v>
      </c>
      <c r="C10" s="29" t="s">
        <v>136</v>
      </c>
      <c r="D10" s="63" t="s">
        <v>175</v>
      </c>
      <c r="E10" s="63" t="s">
        <v>116</v>
      </c>
      <c r="F10" s="30" t="s">
        <v>176</v>
      </c>
      <c r="G10" s="31">
        <v>0</v>
      </c>
      <c r="H10" s="31">
        <v>0</v>
      </c>
      <c r="I10" s="31">
        <v>0</v>
      </c>
      <c r="J10" s="31">
        <v>117</v>
      </c>
      <c r="K10" s="31">
        <v>100</v>
      </c>
      <c r="L10" s="31">
        <v>0</v>
      </c>
      <c r="M10" s="31">
        <v>0</v>
      </c>
      <c r="N10" s="31">
        <v>0</v>
      </c>
      <c r="O10" s="32">
        <v>0</v>
      </c>
      <c r="P10" s="31">
        <v>217</v>
      </c>
      <c r="Q10" s="33">
        <v>24129.32</v>
      </c>
      <c r="R10" s="36">
        <v>24757.04</v>
      </c>
      <c r="S10" s="34">
        <v>230000</v>
      </c>
      <c r="T10" s="35"/>
      <c r="U10" s="31"/>
      <c r="V10" s="31"/>
      <c r="W10" s="31">
        <v>0</v>
      </c>
      <c r="X10" s="36"/>
      <c r="Y10" s="36"/>
      <c r="Z10" s="37"/>
      <c r="AA10" s="38"/>
      <c r="AB10" s="137">
        <v>30.7116916445745</v>
      </c>
      <c r="AC10" s="39"/>
    </row>
    <row r="11" spans="1:29" ht="35.25" customHeight="1">
      <c r="A11" s="27">
        <v>6</v>
      </c>
      <c r="B11" s="73" t="s">
        <v>177</v>
      </c>
      <c r="C11" s="29" t="s">
        <v>178</v>
      </c>
      <c r="D11" s="63" t="s">
        <v>179</v>
      </c>
      <c r="E11" s="63" t="s">
        <v>146</v>
      </c>
      <c r="F11" s="30"/>
      <c r="G11" s="31"/>
      <c r="H11" s="31"/>
      <c r="I11" s="31"/>
      <c r="J11" s="31"/>
      <c r="K11" s="31"/>
      <c r="L11" s="31"/>
      <c r="M11" s="31"/>
      <c r="N11" s="31"/>
      <c r="O11" s="32"/>
      <c r="P11" s="31">
        <v>0</v>
      </c>
      <c r="Q11" s="33"/>
      <c r="R11" s="36"/>
      <c r="S11" s="34"/>
      <c r="T11" s="35" t="s">
        <v>170</v>
      </c>
      <c r="U11" s="31">
        <v>0</v>
      </c>
      <c r="V11" s="31">
        <v>62</v>
      </c>
      <c r="W11" s="31">
        <v>62</v>
      </c>
      <c r="X11" s="36">
        <v>6683.64</v>
      </c>
      <c r="Y11" s="36">
        <v>10643.59</v>
      </c>
      <c r="Z11" s="37">
        <v>68500</v>
      </c>
      <c r="AA11" s="38"/>
      <c r="AB11" s="139">
        <v>1104.8387096774193</v>
      </c>
      <c r="AC11" s="39"/>
    </row>
    <row r="12" spans="1:29" ht="35.25" customHeight="1">
      <c r="A12" s="27">
        <v>7</v>
      </c>
      <c r="B12" s="73" t="s">
        <v>180</v>
      </c>
      <c r="C12" s="29" t="s">
        <v>150</v>
      </c>
      <c r="D12" s="63" t="s">
        <v>181</v>
      </c>
      <c r="E12" s="21" t="s">
        <v>182</v>
      </c>
      <c r="F12" s="30" t="s">
        <v>117</v>
      </c>
      <c r="G12" s="31">
        <v>3</v>
      </c>
      <c r="H12" s="31">
        <v>0</v>
      </c>
      <c r="I12" s="31">
        <v>0</v>
      </c>
      <c r="J12" s="31">
        <v>70</v>
      </c>
      <c r="K12" s="31">
        <v>56</v>
      </c>
      <c r="L12" s="31">
        <v>0</v>
      </c>
      <c r="M12" s="31">
        <v>0</v>
      </c>
      <c r="N12" s="31">
        <v>0</v>
      </c>
      <c r="O12" s="32">
        <v>0</v>
      </c>
      <c r="P12" s="31">
        <v>129</v>
      </c>
      <c r="Q12" s="33">
        <v>15659.72</v>
      </c>
      <c r="R12" s="36">
        <v>16763.34</v>
      </c>
      <c r="S12" s="34">
        <v>150000</v>
      </c>
      <c r="T12" s="35"/>
      <c r="U12" s="31"/>
      <c r="V12" s="31"/>
      <c r="W12" s="31">
        <v>0</v>
      </c>
      <c r="X12" s="36"/>
      <c r="Y12" s="36"/>
      <c r="Z12" s="37"/>
      <c r="AA12" s="38"/>
      <c r="AB12" s="137">
        <v>29.58048745626118</v>
      </c>
      <c r="AC12" s="39"/>
    </row>
    <row r="13" spans="1:29" ht="35.25" customHeight="1">
      <c r="A13" s="27">
        <v>8</v>
      </c>
      <c r="B13" s="73" t="s">
        <v>183</v>
      </c>
      <c r="C13" s="29" t="s">
        <v>150</v>
      </c>
      <c r="D13" s="63" t="s">
        <v>184</v>
      </c>
      <c r="E13" s="21" t="s">
        <v>130</v>
      </c>
      <c r="F13" s="30"/>
      <c r="G13" s="31"/>
      <c r="H13" s="31"/>
      <c r="I13" s="31"/>
      <c r="J13" s="31"/>
      <c r="K13" s="31"/>
      <c r="L13" s="31"/>
      <c r="M13" s="31"/>
      <c r="N13" s="31"/>
      <c r="O13" s="32"/>
      <c r="P13" s="31">
        <v>0</v>
      </c>
      <c r="Q13" s="33"/>
      <c r="R13" s="36"/>
      <c r="S13" s="34"/>
      <c r="T13" s="35" t="s">
        <v>170</v>
      </c>
      <c r="U13" s="31">
        <v>0</v>
      </c>
      <c r="V13" s="31">
        <v>8</v>
      </c>
      <c r="W13" s="31">
        <v>8</v>
      </c>
      <c r="X13" s="36">
        <v>827.26</v>
      </c>
      <c r="Y13" s="36">
        <v>1845.36</v>
      </c>
      <c r="Z13" s="37">
        <v>19300</v>
      </c>
      <c r="AA13" s="38"/>
      <c r="AB13" s="139">
        <v>2412.5</v>
      </c>
      <c r="AC13" s="39"/>
    </row>
    <row r="14" spans="1:29" ht="35.25" customHeight="1" hidden="1">
      <c r="A14" s="27">
        <v>9</v>
      </c>
      <c r="B14" s="28"/>
      <c r="C14" s="29"/>
      <c r="D14" s="73"/>
      <c r="E14" s="28"/>
      <c r="F14" s="30"/>
      <c r="G14" s="31"/>
      <c r="H14" s="31"/>
      <c r="I14" s="31"/>
      <c r="J14" s="31"/>
      <c r="K14" s="31"/>
      <c r="L14" s="31"/>
      <c r="M14" s="31"/>
      <c r="N14" s="31"/>
      <c r="O14" s="32"/>
      <c r="P14" s="31"/>
      <c r="Q14" s="33"/>
      <c r="R14" s="36"/>
      <c r="S14" s="34"/>
      <c r="T14" s="35"/>
      <c r="U14" s="31"/>
      <c r="V14" s="31"/>
      <c r="W14" s="31"/>
      <c r="X14" s="36"/>
      <c r="Y14" s="36"/>
      <c r="Z14" s="37"/>
      <c r="AA14" s="38"/>
      <c r="AC14" s="39"/>
    </row>
    <row r="15" spans="1:29" ht="35.25" customHeight="1" hidden="1">
      <c r="A15" s="27">
        <v>10</v>
      </c>
      <c r="B15" s="28"/>
      <c r="C15" s="29"/>
      <c r="D15" s="21"/>
      <c r="E15" s="28"/>
      <c r="F15" s="30"/>
      <c r="G15" s="31"/>
      <c r="H15" s="31"/>
      <c r="I15" s="31"/>
      <c r="J15" s="31"/>
      <c r="K15" s="31"/>
      <c r="L15" s="31"/>
      <c r="M15" s="31"/>
      <c r="N15" s="31"/>
      <c r="O15" s="32"/>
      <c r="P15" s="31"/>
      <c r="Q15" s="33"/>
      <c r="R15" s="36"/>
      <c r="S15" s="34"/>
      <c r="T15" s="35"/>
      <c r="U15" s="31"/>
      <c r="V15" s="31"/>
      <c r="W15" s="31"/>
      <c r="X15" s="36"/>
      <c r="Y15" s="36"/>
      <c r="Z15" s="37"/>
      <c r="AA15" s="38"/>
      <c r="AB15" s="40"/>
      <c r="AC15" s="39"/>
    </row>
    <row r="16" spans="1:29" ht="35.25" customHeight="1" hidden="1">
      <c r="A16" s="27">
        <v>11</v>
      </c>
      <c r="B16" s="28"/>
      <c r="C16" s="29"/>
      <c r="D16" s="28"/>
      <c r="E16" s="28"/>
      <c r="F16" s="30"/>
      <c r="G16" s="31"/>
      <c r="H16" s="31"/>
      <c r="I16" s="31"/>
      <c r="J16" s="31"/>
      <c r="K16" s="31"/>
      <c r="L16" s="31"/>
      <c r="M16" s="31"/>
      <c r="N16" s="31"/>
      <c r="O16" s="32"/>
      <c r="P16" s="31"/>
      <c r="Q16" s="33"/>
      <c r="R16" s="36"/>
      <c r="S16" s="34"/>
      <c r="T16" s="35"/>
      <c r="U16" s="31"/>
      <c r="V16" s="31"/>
      <c r="W16" s="31"/>
      <c r="X16" s="36"/>
      <c r="Y16" s="36"/>
      <c r="Z16" s="37"/>
      <c r="AA16" s="127"/>
      <c r="AC16" s="39"/>
    </row>
    <row r="17" spans="1:29" ht="35.25" customHeight="1" hidden="1">
      <c r="A17" s="27">
        <v>12</v>
      </c>
      <c r="B17" s="28"/>
      <c r="C17" s="29"/>
      <c r="D17" s="28"/>
      <c r="E17" s="28"/>
      <c r="F17" s="30"/>
      <c r="G17" s="31"/>
      <c r="H17" s="31"/>
      <c r="I17" s="31"/>
      <c r="J17" s="31"/>
      <c r="K17" s="31"/>
      <c r="L17" s="31"/>
      <c r="M17" s="31"/>
      <c r="N17" s="31"/>
      <c r="O17" s="32"/>
      <c r="P17" s="31">
        <f aca="true" t="shared" si="0" ref="P17:P25">SUM(G17:O17)</f>
        <v>0</v>
      </c>
      <c r="Q17" s="33"/>
      <c r="R17" s="36"/>
      <c r="S17" s="34"/>
      <c r="T17" s="35"/>
      <c r="U17" s="31"/>
      <c r="V17" s="31"/>
      <c r="W17" s="31">
        <f aca="true" t="shared" si="1" ref="W17:W25">SUM(U17:V17)</f>
        <v>0</v>
      </c>
      <c r="X17" s="36"/>
      <c r="Y17" s="36"/>
      <c r="Z17" s="37"/>
      <c r="AA17" s="38"/>
      <c r="AB17" s="40" t="e">
        <f aca="true" t="shared" si="2" ref="AB17:AB25">Z17/W17</f>
        <v>#DIV/0!</v>
      </c>
      <c r="AC17" s="39"/>
    </row>
    <row r="18" spans="1:29" ht="35.25" customHeight="1" hidden="1">
      <c r="A18" s="27">
        <v>13</v>
      </c>
      <c r="B18" s="28"/>
      <c r="C18" s="29"/>
      <c r="D18" s="28"/>
      <c r="E18" s="28"/>
      <c r="F18" s="30"/>
      <c r="G18" s="31"/>
      <c r="H18" s="31"/>
      <c r="I18" s="31"/>
      <c r="J18" s="31"/>
      <c r="K18" s="31"/>
      <c r="L18" s="31"/>
      <c r="M18" s="31"/>
      <c r="N18" s="31"/>
      <c r="O18" s="32"/>
      <c r="P18" s="31">
        <f t="shared" si="0"/>
        <v>0</v>
      </c>
      <c r="Q18" s="33"/>
      <c r="R18" s="36"/>
      <c r="S18" s="34"/>
      <c r="T18" s="35"/>
      <c r="U18" s="31"/>
      <c r="V18" s="31"/>
      <c r="W18" s="31">
        <f t="shared" si="1"/>
        <v>0</v>
      </c>
      <c r="X18" s="36"/>
      <c r="Y18" s="36"/>
      <c r="Z18" s="37"/>
      <c r="AA18" s="38"/>
      <c r="AB18" s="40" t="e">
        <f t="shared" si="2"/>
        <v>#DIV/0!</v>
      </c>
      <c r="AC18" s="39"/>
    </row>
    <row r="19" spans="1:29" ht="35.25" customHeight="1" hidden="1">
      <c r="A19" s="27">
        <v>14</v>
      </c>
      <c r="B19" s="28"/>
      <c r="C19" s="29"/>
      <c r="D19" s="28"/>
      <c r="E19" s="28"/>
      <c r="F19" s="30"/>
      <c r="G19" s="31"/>
      <c r="H19" s="31"/>
      <c r="I19" s="31"/>
      <c r="J19" s="31"/>
      <c r="K19" s="31"/>
      <c r="L19" s="31"/>
      <c r="M19" s="31"/>
      <c r="N19" s="31"/>
      <c r="O19" s="32"/>
      <c r="P19" s="31">
        <f t="shared" si="0"/>
        <v>0</v>
      </c>
      <c r="Q19" s="33"/>
      <c r="R19" s="36"/>
      <c r="S19" s="34"/>
      <c r="T19" s="35"/>
      <c r="U19" s="31"/>
      <c r="V19" s="31"/>
      <c r="W19" s="31">
        <f t="shared" si="1"/>
        <v>0</v>
      </c>
      <c r="X19" s="36"/>
      <c r="Y19" s="36"/>
      <c r="Z19" s="37"/>
      <c r="AA19" s="38"/>
      <c r="AB19" s="40" t="e">
        <f t="shared" si="2"/>
        <v>#DIV/0!</v>
      </c>
      <c r="AC19" s="39"/>
    </row>
    <row r="20" spans="1:29" ht="35.25" customHeight="1" hidden="1">
      <c r="A20" s="27">
        <v>15</v>
      </c>
      <c r="B20" s="28"/>
      <c r="C20" s="29"/>
      <c r="D20" s="21"/>
      <c r="E20" s="28"/>
      <c r="F20" s="30"/>
      <c r="G20" s="31"/>
      <c r="H20" s="31"/>
      <c r="I20" s="31"/>
      <c r="J20" s="31"/>
      <c r="K20" s="31"/>
      <c r="L20" s="31"/>
      <c r="M20" s="31"/>
      <c r="N20" s="31"/>
      <c r="O20" s="32"/>
      <c r="P20" s="31">
        <f t="shared" si="0"/>
        <v>0</v>
      </c>
      <c r="Q20" s="33"/>
      <c r="R20" s="36"/>
      <c r="S20" s="34"/>
      <c r="T20" s="35"/>
      <c r="U20" s="31"/>
      <c r="V20" s="31"/>
      <c r="W20" s="31">
        <f t="shared" si="1"/>
        <v>0</v>
      </c>
      <c r="X20" s="36"/>
      <c r="Y20" s="36"/>
      <c r="Z20" s="37"/>
      <c r="AA20" s="38"/>
      <c r="AB20" s="40" t="e">
        <f t="shared" si="2"/>
        <v>#DIV/0!</v>
      </c>
      <c r="AC20" s="39"/>
    </row>
    <row r="21" spans="1:29" ht="35.25" customHeight="1" hidden="1">
      <c r="A21" s="27">
        <v>16</v>
      </c>
      <c r="B21" s="28"/>
      <c r="C21" s="29"/>
      <c r="D21" s="21"/>
      <c r="E21" s="28"/>
      <c r="F21" s="30"/>
      <c r="G21" s="31"/>
      <c r="H21" s="31"/>
      <c r="I21" s="31"/>
      <c r="J21" s="31"/>
      <c r="K21" s="31"/>
      <c r="L21" s="60"/>
      <c r="M21" s="31"/>
      <c r="N21" s="31"/>
      <c r="O21" s="32"/>
      <c r="P21" s="31"/>
      <c r="Q21" s="33"/>
      <c r="R21" s="36"/>
      <c r="S21" s="34"/>
      <c r="T21" s="35"/>
      <c r="U21" s="31"/>
      <c r="V21" s="31"/>
      <c r="W21" s="31">
        <f t="shared" si="1"/>
        <v>0</v>
      </c>
      <c r="X21" s="36"/>
      <c r="Y21" s="36"/>
      <c r="Z21" s="37"/>
      <c r="AA21" s="38"/>
      <c r="AB21" s="40" t="e">
        <f t="shared" si="2"/>
        <v>#DIV/0!</v>
      </c>
      <c r="AC21" s="39"/>
    </row>
    <row r="22" spans="1:29" ht="35.25" customHeight="1" hidden="1">
      <c r="A22" s="27">
        <v>17</v>
      </c>
      <c r="B22" s="28"/>
      <c r="C22" s="29"/>
      <c r="D22" s="21"/>
      <c r="E22" s="28"/>
      <c r="F22" s="30"/>
      <c r="G22" s="31"/>
      <c r="H22" s="31"/>
      <c r="I22" s="31"/>
      <c r="J22" s="31"/>
      <c r="K22" s="31"/>
      <c r="L22" s="31"/>
      <c r="M22" s="31"/>
      <c r="N22" s="31"/>
      <c r="O22" s="32"/>
      <c r="P22" s="31">
        <f t="shared" si="0"/>
        <v>0</v>
      </c>
      <c r="Q22" s="33"/>
      <c r="R22" s="36"/>
      <c r="S22" s="34"/>
      <c r="T22" s="35"/>
      <c r="U22" s="31"/>
      <c r="V22" s="31"/>
      <c r="W22" s="31">
        <f t="shared" si="1"/>
        <v>0</v>
      </c>
      <c r="X22" s="36"/>
      <c r="Y22" s="36"/>
      <c r="Z22" s="37"/>
      <c r="AA22" s="38"/>
      <c r="AB22" s="40" t="e">
        <f t="shared" si="2"/>
        <v>#DIV/0!</v>
      </c>
      <c r="AC22" s="39"/>
    </row>
    <row r="23" spans="1:29" ht="35.25" customHeight="1" hidden="1">
      <c r="A23" s="27">
        <v>18</v>
      </c>
      <c r="B23" s="28"/>
      <c r="C23" s="29"/>
      <c r="D23" s="21"/>
      <c r="E23" s="28"/>
      <c r="F23" s="30"/>
      <c r="G23" s="31"/>
      <c r="H23" s="31"/>
      <c r="I23" s="31"/>
      <c r="J23" s="31"/>
      <c r="K23" s="31"/>
      <c r="L23" s="31"/>
      <c r="M23" s="31"/>
      <c r="N23" s="31"/>
      <c r="O23" s="32"/>
      <c r="P23" s="31">
        <f t="shared" si="0"/>
        <v>0</v>
      </c>
      <c r="Q23" s="33"/>
      <c r="R23" s="36"/>
      <c r="S23" s="34"/>
      <c r="T23" s="35"/>
      <c r="U23" s="31"/>
      <c r="V23" s="31"/>
      <c r="W23" s="31">
        <f t="shared" si="1"/>
        <v>0</v>
      </c>
      <c r="X23" s="36"/>
      <c r="Y23" s="36"/>
      <c r="Z23" s="37"/>
      <c r="AA23" s="38"/>
      <c r="AB23" s="40" t="e">
        <f t="shared" si="2"/>
        <v>#DIV/0!</v>
      </c>
      <c r="AC23" s="39"/>
    </row>
    <row r="24" spans="1:29" ht="35.25" customHeight="1" hidden="1">
      <c r="A24" s="27">
        <v>19</v>
      </c>
      <c r="B24" s="28"/>
      <c r="C24" s="29"/>
      <c r="D24" s="21"/>
      <c r="E24" s="28"/>
      <c r="F24" s="30"/>
      <c r="G24" s="31"/>
      <c r="H24" s="31"/>
      <c r="I24" s="31"/>
      <c r="J24" s="31"/>
      <c r="K24" s="31"/>
      <c r="L24" s="31"/>
      <c r="M24" s="31"/>
      <c r="N24" s="31"/>
      <c r="O24" s="32"/>
      <c r="P24" s="31">
        <f t="shared" si="0"/>
        <v>0</v>
      </c>
      <c r="Q24" s="33"/>
      <c r="R24" s="36"/>
      <c r="S24" s="34"/>
      <c r="T24" s="35"/>
      <c r="U24" s="31"/>
      <c r="V24" s="31"/>
      <c r="W24" s="31">
        <f t="shared" si="1"/>
        <v>0</v>
      </c>
      <c r="X24" s="36"/>
      <c r="Y24" s="36"/>
      <c r="Z24" s="37"/>
      <c r="AA24" s="38"/>
      <c r="AB24" s="40" t="e">
        <f t="shared" si="2"/>
        <v>#DIV/0!</v>
      </c>
      <c r="AC24" s="39"/>
    </row>
    <row r="25" spans="1:29" ht="35.25" customHeight="1" hidden="1">
      <c r="A25" s="27">
        <v>20</v>
      </c>
      <c r="B25" s="28"/>
      <c r="C25" s="29"/>
      <c r="D25" s="21"/>
      <c r="E25" s="28"/>
      <c r="F25" s="30"/>
      <c r="G25" s="31"/>
      <c r="H25" s="31"/>
      <c r="I25" s="31"/>
      <c r="J25" s="31"/>
      <c r="K25" s="31"/>
      <c r="L25" s="31"/>
      <c r="M25" s="31"/>
      <c r="N25" s="31"/>
      <c r="O25" s="32"/>
      <c r="P25" s="31">
        <f t="shared" si="0"/>
        <v>0</v>
      </c>
      <c r="Q25" s="33"/>
      <c r="R25" s="36"/>
      <c r="S25" s="34"/>
      <c r="T25" s="35"/>
      <c r="U25" s="31"/>
      <c r="V25" s="31"/>
      <c r="W25" s="31">
        <f t="shared" si="1"/>
        <v>0</v>
      </c>
      <c r="X25" s="36"/>
      <c r="Y25" s="36"/>
      <c r="Z25" s="37"/>
      <c r="AA25" s="38"/>
      <c r="AB25" s="40" t="e">
        <f t="shared" si="2"/>
        <v>#DIV/0!</v>
      </c>
      <c r="AC25" s="39"/>
    </row>
    <row r="26" spans="1:29" s="130" customFormat="1" ht="35.25" customHeight="1" thickBot="1">
      <c r="A26" s="358" t="s">
        <v>28</v>
      </c>
      <c r="B26" s="359"/>
      <c r="C26" s="359"/>
      <c r="D26" s="359"/>
      <c r="E26" s="360"/>
      <c r="F26" s="185"/>
      <c r="G26" s="185">
        <f aca="true" t="shared" si="3" ref="G26:S26">SUM(G6:G25)</f>
        <v>4</v>
      </c>
      <c r="H26" s="185">
        <f t="shared" si="3"/>
        <v>0</v>
      </c>
      <c r="I26" s="185">
        <f t="shared" si="3"/>
        <v>0</v>
      </c>
      <c r="J26" s="185">
        <f t="shared" si="3"/>
        <v>250</v>
      </c>
      <c r="K26" s="185">
        <f t="shared" si="3"/>
        <v>228</v>
      </c>
      <c r="L26" s="185">
        <f t="shared" si="3"/>
        <v>0</v>
      </c>
      <c r="M26" s="185">
        <f t="shared" si="3"/>
        <v>0</v>
      </c>
      <c r="N26" s="185">
        <f t="shared" si="3"/>
        <v>0</v>
      </c>
      <c r="O26" s="185">
        <f t="shared" si="3"/>
        <v>0</v>
      </c>
      <c r="P26" s="185">
        <f t="shared" si="3"/>
        <v>482</v>
      </c>
      <c r="Q26" s="186">
        <f t="shared" si="3"/>
        <v>55191.46</v>
      </c>
      <c r="R26" s="186">
        <f>SUM(R6:R25)</f>
        <v>57955.41</v>
      </c>
      <c r="S26" s="187">
        <f t="shared" si="3"/>
        <v>508000</v>
      </c>
      <c r="T26" s="188"/>
      <c r="U26" s="189">
        <f aca="true" t="shared" si="4" ref="U26:Z26">SUM(U6:U25)</f>
        <v>3</v>
      </c>
      <c r="V26" s="189">
        <f t="shared" si="4"/>
        <v>98</v>
      </c>
      <c r="W26" s="189">
        <f t="shared" si="4"/>
        <v>101</v>
      </c>
      <c r="X26" s="186">
        <f t="shared" si="4"/>
        <v>10258.9</v>
      </c>
      <c r="Y26" s="186">
        <f t="shared" si="4"/>
        <v>18962.71</v>
      </c>
      <c r="Z26" s="190">
        <f t="shared" si="4"/>
        <v>140800</v>
      </c>
      <c r="AA26" s="191"/>
      <c r="AB26" s="128"/>
      <c r="AC26" s="129"/>
    </row>
    <row r="27" spans="1:29" s="130" customFormat="1" ht="35.25" customHeight="1" thickBot="1">
      <c r="A27" s="174" t="s">
        <v>188</v>
      </c>
      <c r="B27" s="193" t="s">
        <v>185</v>
      </c>
      <c r="C27" s="176" t="s">
        <v>128</v>
      </c>
      <c r="D27" s="175" t="s">
        <v>186</v>
      </c>
      <c r="E27" s="192" t="s">
        <v>116</v>
      </c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8"/>
      <c r="R27" s="178"/>
      <c r="S27" s="183"/>
      <c r="T27" s="182">
        <v>1</v>
      </c>
      <c r="U27" s="179">
        <v>6</v>
      </c>
      <c r="V27" s="179">
        <v>0</v>
      </c>
      <c r="W27" s="179">
        <v>6</v>
      </c>
      <c r="X27" s="184">
        <v>802.25</v>
      </c>
      <c r="Y27" s="184">
        <v>474.72</v>
      </c>
      <c r="Z27" s="180">
        <v>0</v>
      </c>
      <c r="AA27" s="181" t="s">
        <v>187</v>
      </c>
      <c r="AB27" s="128"/>
      <c r="AC27" s="129"/>
    </row>
    <row r="28" spans="2:28" ht="23.25" customHeight="1" hidden="1" thickBot="1">
      <c r="B28" s="20">
        <f>COUNTIF(B6:B25,"*")</f>
        <v>8</v>
      </c>
      <c r="F28" s="20">
        <f>COUNTIF(F6:F25,"*")</f>
        <v>4</v>
      </c>
      <c r="G28" s="20">
        <f>G26-G6</f>
        <v>3</v>
      </c>
      <c r="H28" s="20">
        <f aca="true" t="shared" si="5" ref="H28:O28">H26-H6</f>
        <v>0</v>
      </c>
      <c r="I28" s="20">
        <f t="shared" si="5"/>
        <v>0</v>
      </c>
      <c r="J28" s="20">
        <f t="shared" si="5"/>
        <v>203</v>
      </c>
      <c r="K28" s="20">
        <f t="shared" si="5"/>
        <v>172</v>
      </c>
      <c r="L28" s="20">
        <f t="shared" si="5"/>
        <v>0</v>
      </c>
      <c r="M28" s="20">
        <f t="shared" si="5"/>
        <v>0</v>
      </c>
      <c r="N28" s="20">
        <f t="shared" si="5"/>
        <v>0</v>
      </c>
      <c r="O28" s="20">
        <f t="shared" si="5"/>
        <v>0</v>
      </c>
      <c r="P28" s="20">
        <f>P26-P6</f>
        <v>378</v>
      </c>
      <c r="Q28" s="20">
        <f>Q26-Q6</f>
        <v>42600.86</v>
      </c>
      <c r="R28" s="69">
        <f>R26-R6</f>
        <v>44532.96000000001</v>
      </c>
      <c r="S28" s="20">
        <f>S26-S6</f>
        <v>405000</v>
      </c>
      <c r="T28" s="26">
        <f>COUNTIF(T6:T25,"&gt;0")+COUNTIF(T6:T25,"*")-1</f>
        <v>3</v>
      </c>
      <c r="U28" s="69">
        <f aca="true" t="shared" si="6" ref="U28:Z28">U26-U6</f>
        <v>3</v>
      </c>
      <c r="V28" s="69">
        <f t="shared" si="6"/>
        <v>98</v>
      </c>
      <c r="W28" s="69">
        <f t="shared" si="6"/>
        <v>101</v>
      </c>
      <c r="X28" s="69">
        <f t="shared" si="6"/>
        <v>10258.9</v>
      </c>
      <c r="Y28" s="69">
        <f t="shared" si="6"/>
        <v>18962.71</v>
      </c>
      <c r="Z28" s="69">
        <f t="shared" si="6"/>
        <v>140800</v>
      </c>
      <c r="AA28" s="26"/>
      <c r="AB28" s="26"/>
    </row>
    <row r="29" spans="1:27" s="49" customFormat="1" ht="35.25" customHeight="1">
      <c r="A29" s="317" t="str">
        <f>'1月 '!A28:B28</f>
        <v>去(110)年</v>
      </c>
      <c r="B29" s="318"/>
      <c r="C29" s="319" t="s">
        <v>65</v>
      </c>
      <c r="D29" s="319"/>
      <c r="E29" s="320"/>
      <c r="F29" s="43"/>
      <c r="G29" s="43">
        <v>1</v>
      </c>
      <c r="H29" s="43">
        <v>0</v>
      </c>
      <c r="I29" s="43">
        <v>0</v>
      </c>
      <c r="J29" s="43">
        <v>29</v>
      </c>
      <c r="K29" s="43">
        <v>71</v>
      </c>
      <c r="L29" s="43">
        <v>41</v>
      </c>
      <c r="M29" s="43">
        <v>0</v>
      </c>
      <c r="N29" s="43">
        <v>0</v>
      </c>
      <c r="O29" s="43">
        <v>0</v>
      </c>
      <c r="P29" s="43">
        <v>142</v>
      </c>
      <c r="Q29" s="154">
        <v>19204.25</v>
      </c>
      <c r="R29" s="154">
        <v>20293.69</v>
      </c>
      <c r="S29" s="45">
        <v>148000</v>
      </c>
      <c r="T29" s="46"/>
      <c r="U29" s="43">
        <v>0</v>
      </c>
      <c r="V29" s="43">
        <v>20</v>
      </c>
      <c r="W29" s="43">
        <v>20</v>
      </c>
      <c r="X29" s="154">
        <v>812</v>
      </c>
      <c r="Y29" s="154">
        <v>2212.86</v>
      </c>
      <c r="Z29" s="47">
        <v>15200</v>
      </c>
      <c r="AA29" s="48"/>
    </row>
    <row r="30" spans="1:27" s="49" customFormat="1" ht="35.25" customHeight="1" thickBot="1">
      <c r="A30" s="311" t="str">
        <f>'1月 '!A29:E29</f>
        <v>110與111年同月推案增減率</v>
      </c>
      <c r="B30" s="312"/>
      <c r="C30" s="312"/>
      <c r="D30" s="312"/>
      <c r="E30" s="312"/>
      <c r="F30" s="50"/>
      <c r="G30" s="50"/>
      <c r="H30" s="50"/>
      <c r="I30" s="50"/>
      <c r="J30" s="50"/>
      <c r="K30" s="50"/>
      <c r="L30" s="50"/>
      <c r="M30" s="50"/>
      <c r="N30" s="51"/>
      <c r="O30" s="313">
        <f>(P26-P29)/P29</f>
        <v>2.3943661971830985</v>
      </c>
      <c r="P30" s="314"/>
      <c r="Q30" s="52"/>
      <c r="R30" s="52"/>
      <c r="S30" s="53">
        <f>(S26-S29)/S29</f>
        <v>2.4324324324324325</v>
      </c>
      <c r="T30" s="54"/>
      <c r="U30" s="313">
        <f>(W26-W29)/W29</f>
        <v>4.05</v>
      </c>
      <c r="V30" s="315"/>
      <c r="W30" s="316"/>
      <c r="X30" s="52"/>
      <c r="Y30" s="52"/>
      <c r="Z30" s="55">
        <f>(Z26-Z29)/Z29</f>
        <v>8.263157894736842</v>
      </c>
      <c r="AA30" s="56"/>
    </row>
  </sheetData>
  <sheetProtection/>
  <mergeCells count="33">
    <mergeCell ref="T2:Z2"/>
    <mergeCell ref="AA2:AA5"/>
    <mergeCell ref="A3:A5"/>
    <mergeCell ref="B3:B5"/>
    <mergeCell ref="C3:C5"/>
    <mergeCell ref="F3:F5"/>
    <mergeCell ref="G3:P3"/>
    <mergeCell ref="Q3:Q5"/>
    <mergeCell ref="X3:X5"/>
    <mergeCell ref="U4:U5"/>
    <mergeCell ref="A29:B29"/>
    <mergeCell ref="C29:E29"/>
    <mergeCell ref="D3:D5"/>
    <mergeCell ref="R3:R5"/>
    <mergeCell ref="A2:E2"/>
    <mergeCell ref="F2:S2"/>
    <mergeCell ref="V4:V5"/>
    <mergeCell ref="W4:W5"/>
    <mergeCell ref="S3:S5"/>
    <mergeCell ref="G4:G5"/>
    <mergeCell ref="H4:H5"/>
    <mergeCell ref="I4:O4"/>
    <mergeCell ref="P4:P5"/>
    <mergeCell ref="Z3:Z5"/>
    <mergeCell ref="E3:E5"/>
    <mergeCell ref="A1:P1"/>
    <mergeCell ref="A26:E26"/>
    <mergeCell ref="A30:E30"/>
    <mergeCell ref="O30:P30"/>
    <mergeCell ref="U30:W30"/>
    <mergeCell ref="Y3:Y5"/>
    <mergeCell ref="T3:T5"/>
    <mergeCell ref="U3:W3"/>
  </mergeCells>
  <printOptions horizontalCentered="1"/>
  <pageMargins left="0.3937007874015748" right="0.3937007874015748" top="0.8661417322834646" bottom="0.8661417322834646" header="0.5118110236220472" footer="0.5118110236220472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AC32"/>
  <sheetViews>
    <sheetView zoomScale="70" zoomScaleNormal="70" zoomScaleSheetLayoutView="55" zoomScalePageLayoutView="0" workbookViewId="0" topLeftCell="A1">
      <pane xSplit="5" ySplit="5" topLeftCell="F12" activePane="bottomRight" state="frozen"/>
      <selection pane="topLeft" activeCell="A1" sqref="A1"/>
      <selection pane="topRight" activeCell="F1" sqref="F1"/>
      <selection pane="bottomLeft" activeCell="A6" sqref="A6"/>
      <selection pane="bottomRight" activeCell="R1" sqref="R1"/>
    </sheetView>
  </sheetViews>
  <sheetFormatPr defaultColWidth="0" defaultRowHeight="16.5"/>
  <cols>
    <col min="1" max="1" width="4.125" style="20" customWidth="1"/>
    <col min="2" max="2" width="8.25390625" style="20" customWidth="1"/>
    <col min="3" max="3" width="6.75390625" style="41" customWidth="1"/>
    <col min="4" max="5" width="7.25390625" style="20" customWidth="1"/>
    <col min="6" max="15" width="5.25390625" style="20" customWidth="1"/>
    <col min="16" max="16" width="6.75390625" style="20" customWidth="1"/>
    <col min="17" max="17" width="12.00390625" style="20" customWidth="1"/>
    <col min="18" max="18" width="11.875" style="20" bestFit="1" customWidth="1"/>
    <col min="19" max="19" width="11.75390625" style="42" customWidth="1"/>
    <col min="20" max="20" width="5.125" style="20" customWidth="1"/>
    <col min="21" max="23" width="5.75390625" style="20" customWidth="1"/>
    <col min="24" max="24" width="12.50390625" style="20" customWidth="1"/>
    <col min="25" max="25" width="11.875" style="20" bestFit="1" customWidth="1"/>
    <col min="26" max="26" width="10.25390625" style="20" customWidth="1"/>
    <col min="27" max="27" width="8.75390625" style="20" customWidth="1"/>
    <col min="28" max="28" width="7.75390625" style="18" customWidth="1"/>
    <col min="29" max="29" width="7.375" style="19" customWidth="1"/>
    <col min="30" max="30" width="6.875" style="20" customWidth="1"/>
    <col min="31" max="31" width="6.75390625" style="20" customWidth="1"/>
    <col min="32" max="36" width="0" style="20" hidden="1" customWidth="1"/>
    <col min="37" max="16384" width="9.00390625" style="20" hidden="1" customWidth="1"/>
  </cols>
  <sheetData>
    <row r="1" spans="1:27" ht="42" customHeight="1" thickBot="1">
      <c r="A1" s="321" t="s">
        <v>66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59" t="str">
        <f>'1月 '!Q1</f>
        <v>111年</v>
      </c>
      <c r="R1" s="125" t="s">
        <v>260</v>
      </c>
      <c r="S1" s="125"/>
      <c r="T1" s="125"/>
      <c r="U1" s="125"/>
      <c r="V1" s="125"/>
      <c r="W1" s="125"/>
      <c r="X1" s="125"/>
      <c r="Y1" s="125"/>
      <c r="Z1" s="125"/>
      <c r="AA1" s="125"/>
    </row>
    <row r="2" spans="1:27" ht="30" customHeight="1">
      <c r="A2" s="324" t="s">
        <v>1</v>
      </c>
      <c r="B2" s="325"/>
      <c r="C2" s="325"/>
      <c r="D2" s="325"/>
      <c r="E2" s="326"/>
      <c r="F2" s="327" t="s">
        <v>2</v>
      </c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8" t="s">
        <v>3</v>
      </c>
      <c r="U2" s="329"/>
      <c r="V2" s="329"/>
      <c r="W2" s="329"/>
      <c r="X2" s="329"/>
      <c r="Y2" s="329"/>
      <c r="Z2" s="330"/>
      <c r="AA2" s="345" t="s">
        <v>38</v>
      </c>
    </row>
    <row r="3" spans="1:27" ht="20.25" customHeight="1">
      <c r="A3" s="348" t="s">
        <v>4</v>
      </c>
      <c r="B3" s="331" t="s">
        <v>5</v>
      </c>
      <c r="C3" s="351" t="s">
        <v>6</v>
      </c>
      <c r="D3" s="351" t="s">
        <v>39</v>
      </c>
      <c r="E3" s="331" t="s">
        <v>40</v>
      </c>
      <c r="F3" s="338" t="s">
        <v>41</v>
      </c>
      <c r="G3" s="342" t="s">
        <v>42</v>
      </c>
      <c r="H3" s="343"/>
      <c r="I3" s="343"/>
      <c r="J3" s="343"/>
      <c r="K3" s="343"/>
      <c r="L3" s="343"/>
      <c r="M3" s="343"/>
      <c r="N3" s="343"/>
      <c r="O3" s="343"/>
      <c r="P3" s="344"/>
      <c r="Q3" s="331" t="s">
        <v>43</v>
      </c>
      <c r="R3" s="322" t="s">
        <v>48</v>
      </c>
      <c r="S3" s="355" t="s">
        <v>44</v>
      </c>
      <c r="T3" s="340" t="s">
        <v>45</v>
      </c>
      <c r="U3" s="341" t="s">
        <v>46</v>
      </c>
      <c r="V3" s="341"/>
      <c r="W3" s="341"/>
      <c r="X3" s="322" t="s">
        <v>47</v>
      </c>
      <c r="Y3" s="322" t="s">
        <v>49</v>
      </c>
      <c r="Z3" s="334" t="s">
        <v>50</v>
      </c>
      <c r="AA3" s="346"/>
    </row>
    <row r="4" spans="1:27" ht="20.25" customHeight="1">
      <c r="A4" s="349"/>
      <c r="B4" s="332"/>
      <c r="C4" s="352"/>
      <c r="D4" s="352"/>
      <c r="E4" s="332"/>
      <c r="F4" s="354"/>
      <c r="G4" s="338" t="s">
        <v>51</v>
      </c>
      <c r="H4" s="338" t="s">
        <v>52</v>
      </c>
      <c r="I4" s="335" t="s">
        <v>53</v>
      </c>
      <c r="J4" s="336"/>
      <c r="K4" s="336"/>
      <c r="L4" s="336"/>
      <c r="M4" s="336"/>
      <c r="N4" s="336"/>
      <c r="O4" s="337"/>
      <c r="P4" s="338" t="s">
        <v>54</v>
      </c>
      <c r="Q4" s="332"/>
      <c r="R4" s="322"/>
      <c r="S4" s="356"/>
      <c r="T4" s="340"/>
      <c r="U4" s="323" t="s">
        <v>55</v>
      </c>
      <c r="V4" s="323" t="s">
        <v>56</v>
      </c>
      <c r="W4" s="323" t="s">
        <v>54</v>
      </c>
      <c r="X4" s="322"/>
      <c r="Y4" s="322"/>
      <c r="Z4" s="334"/>
      <c r="AA4" s="346"/>
    </row>
    <row r="5" spans="1:29" s="26" customFormat="1" ht="20.25" customHeight="1">
      <c r="A5" s="350"/>
      <c r="B5" s="333"/>
      <c r="C5" s="353"/>
      <c r="D5" s="353"/>
      <c r="E5" s="333"/>
      <c r="F5" s="339"/>
      <c r="G5" s="339"/>
      <c r="H5" s="339"/>
      <c r="I5" s="22" t="s">
        <v>57</v>
      </c>
      <c r="J5" s="22" t="s">
        <v>58</v>
      </c>
      <c r="K5" s="22" t="s">
        <v>59</v>
      </c>
      <c r="L5" s="22" t="s">
        <v>60</v>
      </c>
      <c r="M5" s="22" t="s">
        <v>61</v>
      </c>
      <c r="N5" s="22" t="s">
        <v>62</v>
      </c>
      <c r="O5" s="23" t="s">
        <v>63</v>
      </c>
      <c r="P5" s="339"/>
      <c r="Q5" s="333"/>
      <c r="R5" s="322"/>
      <c r="S5" s="357"/>
      <c r="T5" s="340"/>
      <c r="U5" s="323"/>
      <c r="V5" s="323"/>
      <c r="W5" s="323"/>
      <c r="X5" s="322"/>
      <c r="Y5" s="322"/>
      <c r="Z5" s="334"/>
      <c r="AA5" s="347"/>
      <c r="AB5" s="24"/>
      <c r="AC5" s="25"/>
    </row>
    <row r="6" spans="1:29" ht="35.25" customHeight="1">
      <c r="A6" s="27">
        <v>1</v>
      </c>
      <c r="B6" s="28" t="s">
        <v>189</v>
      </c>
      <c r="C6" s="29" t="s">
        <v>114</v>
      </c>
      <c r="D6" s="21" t="s">
        <v>190</v>
      </c>
      <c r="E6" s="63" t="s">
        <v>146</v>
      </c>
      <c r="F6" s="30"/>
      <c r="G6" s="31"/>
      <c r="H6" s="31"/>
      <c r="I6" s="31"/>
      <c r="J6" s="31"/>
      <c r="K6" s="31"/>
      <c r="L6" s="31"/>
      <c r="M6" s="31"/>
      <c r="N6" s="31"/>
      <c r="O6" s="32"/>
      <c r="P6" s="31">
        <v>0</v>
      </c>
      <c r="Q6" s="33"/>
      <c r="R6" s="36"/>
      <c r="S6" s="34"/>
      <c r="T6" s="35" t="s">
        <v>174</v>
      </c>
      <c r="U6" s="31">
        <v>0</v>
      </c>
      <c r="V6" s="31">
        <v>19</v>
      </c>
      <c r="W6" s="31">
        <v>19</v>
      </c>
      <c r="X6" s="36">
        <v>1473.8</v>
      </c>
      <c r="Y6" s="36">
        <v>13174.84</v>
      </c>
      <c r="Z6" s="37">
        <v>42800</v>
      </c>
      <c r="AA6" s="57"/>
      <c r="AB6" s="139">
        <v>2252.6315789473683</v>
      </c>
      <c r="AC6" s="39"/>
    </row>
    <row r="7" spans="1:29" ht="35.25" customHeight="1">
      <c r="A7" s="27">
        <v>2</v>
      </c>
      <c r="B7" s="28" t="s">
        <v>191</v>
      </c>
      <c r="C7" s="29" t="s">
        <v>114</v>
      </c>
      <c r="D7" s="21" t="s">
        <v>192</v>
      </c>
      <c r="E7" s="63" t="s">
        <v>193</v>
      </c>
      <c r="F7" s="30" t="s">
        <v>161</v>
      </c>
      <c r="G7" s="31">
        <v>1</v>
      </c>
      <c r="H7" s="31">
        <v>0</v>
      </c>
      <c r="I7" s="31">
        <v>0</v>
      </c>
      <c r="J7" s="31">
        <v>46</v>
      </c>
      <c r="K7" s="31">
        <v>46</v>
      </c>
      <c r="L7" s="31">
        <v>0</v>
      </c>
      <c r="M7" s="31">
        <v>0</v>
      </c>
      <c r="N7" s="31">
        <v>0</v>
      </c>
      <c r="O7" s="32">
        <v>0</v>
      </c>
      <c r="P7" s="31">
        <v>93</v>
      </c>
      <c r="Q7" s="33">
        <v>14015.9</v>
      </c>
      <c r="R7" s="36">
        <v>14442.9</v>
      </c>
      <c r="S7" s="34">
        <v>110000</v>
      </c>
      <c r="T7" s="35"/>
      <c r="U7" s="31"/>
      <c r="V7" s="31"/>
      <c r="W7" s="31">
        <v>0</v>
      </c>
      <c r="X7" s="36"/>
      <c r="Y7" s="36"/>
      <c r="Z7" s="37"/>
      <c r="AA7" s="66"/>
      <c r="AB7" s="137">
        <v>25.17751723243695</v>
      </c>
      <c r="AC7" s="39"/>
    </row>
    <row r="8" spans="1:29" ht="35.25" customHeight="1">
      <c r="A8" s="27">
        <v>3</v>
      </c>
      <c r="B8" s="28" t="s">
        <v>194</v>
      </c>
      <c r="C8" s="29" t="s">
        <v>122</v>
      </c>
      <c r="D8" s="21" t="s">
        <v>195</v>
      </c>
      <c r="E8" s="73" t="s">
        <v>124</v>
      </c>
      <c r="F8" s="30" t="s">
        <v>125</v>
      </c>
      <c r="G8" s="31">
        <v>0</v>
      </c>
      <c r="H8" s="31">
        <v>0</v>
      </c>
      <c r="I8" s="31">
        <v>0</v>
      </c>
      <c r="J8" s="31">
        <v>8</v>
      </c>
      <c r="K8" s="31">
        <v>0</v>
      </c>
      <c r="L8" s="31">
        <v>0</v>
      </c>
      <c r="M8" s="31">
        <v>0</v>
      </c>
      <c r="N8" s="31">
        <v>0</v>
      </c>
      <c r="O8" s="32">
        <v>0</v>
      </c>
      <c r="P8" s="31">
        <v>8</v>
      </c>
      <c r="Q8" s="33">
        <v>655.5</v>
      </c>
      <c r="R8" s="36">
        <v>672.59</v>
      </c>
      <c r="S8" s="34">
        <v>4400</v>
      </c>
      <c r="T8" s="35"/>
      <c r="U8" s="31"/>
      <c r="V8" s="31"/>
      <c r="W8" s="31">
        <v>0</v>
      </c>
      <c r="X8" s="36"/>
      <c r="Y8" s="36"/>
      <c r="Z8" s="37"/>
      <c r="AA8" s="153" t="s">
        <v>126</v>
      </c>
      <c r="AB8" s="137">
        <v>21.626034501634795</v>
      </c>
      <c r="AC8" s="39"/>
    </row>
    <row r="9" spans="1:29" ht="35.25" customHeight="1">
      <c r="A9" s="27">
        <v>4</v>
      </c>
      <c r="B9" s="28" t="s">
        <v>194</v>
      </c>
      <c r="C9" s="29" t="s">
        <v>122</v>
      </c>
      <c r="D9" s="21" t="s">
        <v>195</v>
      </c>
      <c r="E9" s="73" t="s">
        <v>124</v>
      </c>
      <c r="F9" s="30" t="s">
        <v>125</v>
      </c>
      <c r="G9" s="31">
        <v>0</v>
      </c>
      <c r="H9" s="31">
        <v>0</v>
      </c>
      <c r="I9" s="31">
        <v>0</v>
      </c>
      <c r="J9" s="31">
        <v>68</v>
      </c>
      <c r="K9" s="31">
        <v>0</v>
      </c>
      <c r="L9" s="31">
        <v>0</v>
      </c>
      <c r="M9" s="31">
        <v>0</v>
      </c>
      <c r="N9" s="31">
        <v>0</v>
      </c>
      <c r="O9" s="32">
        <v>0</v>
      </c>
      <c r="P9" s="31">
        <v>68</v>
      </c>
      <c r="Q9" s="33">
        <v>5655.66</v>
      </c>
      <c r="R9" s="36">
        <v>5932.94</v>
      </c>
      <c r="S9" s="34">
        <v>40000</v>
      </c>
      <c r="T9" s="35" t="s">
        <v>170</v>
      </c>
      <c r="U9" s="31">
        <v>0</v>
      </c>
      <c r="V9" s="31">
        <v>12</v>
      </c>
      <c r="W9" s="31">
        <v>12</v>
      </c>
      <c r="X9" s="36">
        <v>829.77</v>
      </c>
      <c r="Y9" s="36">
        <v>2204.09</v>
      </c>
      <c r="Z9" s="37">
        <v>18000</v>
      </c>
      <c r="AA9" s="127" t="s">
        <v>196</v>
      </c>
      <c r="AB9" s="137">
        <v>22.287669344149393</v>
      </c>
      <c r="AC9" s="139">
        <v>1500</v>
      </c>
    </row>
    <row r="10" spans="1:29" ht="35.25" customHeight="1">
      <c r="A10" s="27">
        <v>5</v>
      </c>
      <c r="B10" s="28" t="s">
        <v>197</v>
      </c>
      <c r="C10" s="29" t="s">
        <v>122</v>
      </c>
      <c r="D10" s="21" t="s">
        <v>198</v>
      </c>
      <c r="E10" s="73" t="s">
        <v>124</v>
      </c>
      <c r="F10" s="30" t="s">
        <v>125</v>
      </c>
      <c r="G10" s="31">
        <v>0</v>
      </c>
      <c r="H10" s="31">
        <v>0</v>
      </c>
      <c r="I10" s="31">
        <v>0</v>
      </c>
      <c r="J10" s="31">
        <v>24</v>
      </c>
      <c r="K10" s="31">
        <v>16</v>
      </c>
      <c r="L10" s="31">
        <v>0</v>
      </c>
      <c r="M10" s="31">
        <v>0</v>
      </c>
      <c r="N10" s="31">
        <v>0</v>
      </c>
      <c r="O10" s="32">
        <v>0</v>
      </c>
      <c r="P10" s="31">
        <v>40</v>
      </c>
      <c r="Q10" s="33">
        <v>3547.26</v>
      </c>
      <c r="R10" s="36">
        <v>3813.18</v>
      </c>
      <c r="S10" s="34">
        <v>23800</v>
      </c>
      <c r="T10" s="35"/>
      <c r="U10" s="31"/>
      <c r="V10" s="31"/>
      <c r="W10" s="31">
        <v>0</v>
      </c>
      <c r="X10" s="36"/>
      <c r="Y10" s="36"/>
      <c r="Z10" s="37"/>
      <c r="AA10" s="153" t="s">
        <v>126</v>
      </c>
      <c r="AB10" s="137">
        <v>20.633089953900217</v>
      </c>
      <c r="AC10" s="39"/>
    </row>
    <row r="11" spans="1:29" ht="35.25" customHeight="1">
      <c r="A11" s="27">
        <v>6</v>
      </c>
      <c r="B11" s="28" t="s">
        <v>199</v>
      </c>
      <c r="C11" s="29" t="s">
        <v>128</v>
      </c>
      <c r="D11" s="21" t="s">
        <v>200</v>
      </c>
      <c r="E11" s="73" t="s">
        <v>201</v>
      </c>
      <c r="F11" s="30"/>
      <c r="G11" s="31"/>
      <c r="H11" s="31"/>
      <c r="I11" s="31"/>
      <c r="J11" s="31"/>
      <c r="K11" s="31"/>
      <c r="L11" s="31"/>
      <c r="M11" s="31"/>
      <c r="N11" s="31"/>
      <c r="O11" s="32"/>
      <c r="P11" s="31">
        <v>0</v>
      </c>
      <c r="Q11" s="33"/>
      <c r="R11" s="36"/>
      <c r="S11" s="34"/>
      <c r="T11" s="35" t="s">
        <v>125</v>
      </c>
      <c r="U11" s="31">
        <v>0</v>
      </c>
      <c r="V11" s="31">
        <v>23</v>
      </c>
      <c r="W11" s="31">
        <v>23</v>
      </c>
      <c r="X11" s="36">
        <v>2361</v>
      </c>
      <c r="Y11" s="36">
        <v>4786.16</v>
      </c>
      <c r="Z11" s="37">
        <v>30000</v>
      </c>
      <c r="AA11" s="153"/>
      <c r="AB11" s="139">
        <v>1304.3478260869565</v>
      </c>
      <c r="AC11" s="39"/>
    </row>
    <row r="12" spans="1:29" ht="35.25" customHeight="1">
      <c r="A12" s="27">
        <v>7</v>
      </c>
      <c r="B12" s="28" t="s">
        <v>202</v>
      </c>
      <c r="C12" s="29" t="s">
        <v>136</v>
      </c>
      <c r="D12" s="21" t="s">
        <v>203</v>
      </c>
      <c r="E12" s="21" t="s">
        <v>146</v>
      </c>
      <c r="F12" s="30"/>
      <c r="G12" s="31"/>
      <c r="H12" s="31"/>
      <c r="I12" s="31"/>
      <c r="J12" s="31"/>
      <c r="K12" s="31"/>
      <c r="L12" s="31"/>
      <c r="M12" s="31"/>
      <c r="N12" s="31"/>
      <c r="O12" s="32"/>
      <c r="P12" s="31">
        <v>0</v>
      </c>
      <c r="Q12" s="33"/>
      <c r="R12" s="36"/>
      <c r="S12" s="34"/>
      <c r="T12" s="35" t="s">
        <v>170</v>
      </c>
      <c r="U12" s="31">
        <v>0</v>
      </c>
      <c r="V12" s="31">
        <v>16</v>
      </c>
      <c r="W12" s="31">
        <v>16</v>
      </c>
      <c r="X12" s="36">
        <v>1202.73</v>
      </c>
      <c r="Y12" s="36">
        <v>2484.8</v>
      </c>
      <c r="Z12" s="37">
        <v>24000</v>
      </c>
      <c r="AA12" s="153"/>
      <c r="AB12" s="139">
        <v>1500</v>
      </c>
      <c r="AC12" s="39"/>
    </row>
    <row r="13" spans="1:29" ht="35.25" customHeight="1">
      <c r="A13" s="27">
        <v>8</v>
      </c>
      <c r="B13" s="28" t="s">
        <v>204</v>
      </c>
      <c r="C13" s="29" t="s">
        <v>178</v>
      </c>
      <c r="D13" s="21" t="s">
        <v>205</v>
      </c>
      <c r="E13" s="21" t="s">
        <v>116</v>
      </c>
      <c r="F13" s="30"/>
      <c r="G13" s="31"/>
      <c r="H13" s="31"/>
      <c r="I13" s="31"/>
      <c r="J13" s="31"/>
      <c r="K13" s="31"/>
      <c r="L13" s="31"/>
      <c r="M13" s="31"/>
      <c r="N13" s="31"/>
      <c r="O13" s="32"/>
      <c r="P13" s="31">
        <v>0</v>
      </c>
      <c r="Q13" s="33"/>
      <c r="R13" s="36"/>
      <c r="S13" s="34"/>
      <c r="T13" s="35">
        <v>5</v>
      </c>
      <c r="U13" s="31">
        <v>0</v>
      </c>
      <c r="V13" s="31">
        <v>20</v>
      </c>
      <c r="W13" s="31">
        <v>20</v>
      </c>
      <c r="X13" s="36">
        <v>1481.52</v>
      </c>
      <c r="Y13" s="36">
        <v>3057.32</v>
      </c>
      <c r="Z13" s="37">
        <v>24000</v>
      </c>
      <c r="AA13" s="153"/>
      <c r="AB13" s="139">
        <v>1200</v>
      </c>
      <c r="AC13" s="39"/>
    </row>
    <row r="14" spans="1:29" ht="35.25" customHeight="1">
      <c r="A14" s="27">
        <v>9</v>
      </c>
      <c r="B14" s="28" t="s">
        <v>206</v>
      </c>
      <c r="C14" s="29" t="s">
        <v>150</v>
      </c>
      <c r="D14" s="21" t="s">
        <v>207</v>
      </c>
      <c r="E14" s="73" t="s">
        <v>130</v>
      </c>
      <c r="F14" s="30"/>
      <c r="G14" s="31"/>
      <c r="H14" s="31"/>
      <c r="I14" s="31"/>
      <c r="J14" s="31"/>
      <c r="K14" s="31"/>
      <c r="L14" s="31"/>
      <c r="M14" s="31"/>
      <c r="N14" s="31"/>
      <c r="O14" s="32"/>
      <c r="P14" s="31">
        <v>0</v>
      </c>
      <c r="Q14" s="33"/>
      <c r="R14" s="36"/>
      <c r="S14" s="34"/>
      <c r="T14" s="35" t="s">
        <v>125</v>
      </c>
      <c r="U14" s="31">
        <v>0</v>
      </c>
      <c r="V14" s="31">
        <v>10</v>
      </c>
      <c r="W14" s="31">
        <v>10</v>
      </c>
      <c r="X14" s="36">
        <v>781</v>
      </c>
      <c r="Y14" s="36">
        <v>2553.38</v>
      </c>
      <c r="Z14" s="37">
        <v>22500</v>
      </c>
      <c r="AA14" s="153"/>
      <c r="AB14" s="139">
        <v>2250</v>
      </c>
      <c r="AC14" s="39"/>
    </row>
    <row r="15" spans="1:29" ht="35.25" customHeight="1">
      <c r="A15" s="27">
        <v>10</v>
      </c>
      <c r="B15" s="28" t="s">
        <v>208</v>
      </c>
      <c r="C15" s="29" t="s">
        <v>150</v>
      </c>
      <c r="D15" s="73" t="s">
        <v>209</v>
      </c>
      <c r="E15" s="73" t="s">
        <v>130</v>
      </c>
      <c r="F15" s="199" t="s">
        <v>120</v>
      </c>
      <c r="G15" s="31">
        <v>0</v>
      </c>
      <c r="H15" s="31">
        <v>0</v>
      </c>
      <c r="I15" s="31">
        <v>0</v>
      </c>
      <c r="J15" s="31">
        <v>164</v>
      </c>
      <c r="K15" s="31">
        <v>3</v>
      </c>
      <c r="L15" s="31">
        <v>0</v>
      </c>
      <c r="M15" s="31">
        <v>0</v>
      </c>
      <c r="N15" s="31">
        <v>0</v>
      </c>
      <c r="O15" s="32">
        <v>0</v>
      </c>
      <c r="P15" s="199">
        <v>167</v>
      </c>
      <c r="Q15" s="200">
        <v>20434.79</v>
      </c>
      <c r="R15" s="200">
        <v>21711.94</v>
      </c>
      <c r="S15" s="196">
        <v>179962</v>
      </c>
      <c r="T15" s="195"/>
      <c r="U15" s="194"/>
      <c r="V15" s="194"/>
      <c r="W15" s="31">
        <v>0</v>
      </c>
      <c r="X15" s="194"/>
      <c r="Y15" s="194"/>
      <c r="Z15" s="197"/>
      <c r="AA15" s="198"/>
      <c r="AB15" s="137">
        <v>27.40039363038673</v>
      </c>
      <c r="AC15" s="39"/>
    </row>
    <row r="16" spans="1:29" ht="35.25" customHeight="1">
      <c r="A16" s="27">
        <v>11</v>
      </c>
      <c r="B16" s="28" t="s">
        <v>210</v>
      </c>
      <c r="C16" s="29" t="s">
        <v>159</v>
      </c>
      <c r="D16" s="28" t="s">
        <v>211</v>
      </c>
      <c r="E16" s="28" t="s">
        <v>116</v>
      </c>
      <c r="F16" s="30" t="s">
        <v>125</v>
      </c>
      <c r="G16" s="31">
        <v>0</v>
      </c>
      <c r="H16" s="31">
        <v>0</v>
      </c>
      <c r="I16" s="31">
        <v>0</v>
      </c>
      <c r="J16" s="31">
        <v>0</v>
      </c>
      <c r="K16" s="31">
        <v>48</v>
      </c>
      <c r="L16" s="31">
        <v>0</v>
      </c>
      <c r="M16" s="31">
        <v>0</v>
      </c>
      <c r="N16" s="31">
        <v>0</v>
      </c>
      <c r="O16" s="32">
        <v>0</v>
      </c>
      <c r="P16" s="31">
        <v>48</v>
      </c>
      <c r="Q16" s="33">
        <v>3764.76</v>
      </c>
      <c r="R16" s="36">
        <v>3981.18</v>
      </c>
      <c r="S16" s="34">
        <v>35000</v>
      </c>
      <c r="T16" s="35"/>
      <c r="U16" s="31"/>
      <c r="V16" s="31"/>
      <c r="W16" s="31">
        <v>0</v>
      </c>
      <c r="X16" s="36"/>
      <c r="Y16" s="36"/>
      <c r="Z16" s="37"/>
      <c r="AA16" s="153" t="s">
        <v>126</v>
      </c>
      <c r="AB16" s="137">
        <v>29.06235823018376</v>
      </c>
      <c r="AC16" s="39"/>
    </row>
    <row r="17" spans="1:29" ht="35.25" customHeight="1">
      <c r="A17" s="27">
        <v>12</v>
      </c>
      <c r="B17" s="28" t="s">
        <v>212</v>
      </c>
      <c r="C17" s="29" t="s">
        <v>213</v>
      </c>
      <c r="D17" s="28" t="s">
        <v>214</v>
      </c>
      <c r="E17" s="28" t="s">
        <v>116</v>
      </c>
      <c r="F17" s="30"/>
      <c r="G17" s="31"/>
      <c r="H17" s="31"/>
      <c r="I17" s="31"/>
      <c r="J17" s="31"/>
      <c r="K17" s="31"/>
      <c r="L17" s="31"/>
      <c r="M17" s="31"/>
      <c r="N17" s="31"/>
      <c r="O17" s="32"/>
      <c r="P17" s="31">
        <v>0</v>
      </c>
      <c r="Q17" s="33"/>
      <c r="R17" s="36"/>
      <c r="S17" s="34"/>
      <c r="T17" s="35">
        <v>4</v>
      </c>
      <c r="U17" s="31">
        <v>0</v>
      </c>
      <c r="V17" s="31">
        <v>9</v>
      </c>
      <c r="W17" s="31">
        <v>9</v>
      </c>
      <c r="X17" s="36">
        <v>855</v>
      </c>
      <c r="Y17" s="36">
        <v>2195.88</v>
      </c>
      <c r="Z17" s="37">
        <v>16400</v>
      </c>
      <c r="AA17" s="153"/>
      <c r="AB17" s="139">
        <v>1822.2222222222222</v>
      </c>
      <c r="AC17" s="39"/>
    </row>
    <row r="18" spans="1:29" ht="35.25" customHeight="1">
      <c r="A18" s="27">
        <v>13</v>
      </c>
      <c r="B18" s="28" t="s">
        <v>215</v>
      </c>
      <c r="C18" s="29" t="s">
        <v>213</v>
      </c>
      <c r="D18" s="73" t="s">
        <v>216</v>
      </c>
      <c r="E18" s="28" t="s">
        <v>116</v>
      </c>
      <c r="F18" s="30"/>
      <c r="G18" s="31"/>
      <c r="H18" s="31"/>
      <c r="I18" s="31"/>
      <c r="J18" s="31"/>
      <c r="K18" s="31"/>
      <c r="L18" s="31"/>
      <c r="M18" s="31"/>
      <c r="N18" s="31"/>
      <c r="O18" s="32"/>
      <c r="P18" s="31">
        <v>0</v>
      </c>
      <c r="Q18" s="33"/>
      <c r="R18" s="36"/>
      <c r="S18" s="34"/>
      <c r="T18" s="35" t="s">
        <v>174</v>
      </c>
      <c r="U18" s="31">
        <v>0</v>
      </c>
      <c r="V18" s="31">
        <v>17</v>
      </c>
      <c r="W18" s="31">
        <v>17</v>
      </c>
      <c r="X18" s="36">
        <v>1784</v>
      </c>
      <c r="Y18" s="36">
        <v>3092.81</v>
      </c>
      <c r="Z18" s="37">
        <v>23680</v>
      </c>
      <c r="AA18" s="153"/>
      <c r="AB18" s="139">
        <v>1392.9411764705883</v>
      </c>
      <c r="AC18" s="39"/>
    </row>
    <row r="19" spans="1:29" ht="35.25" customHeight="1">
      <c r="A19" s="27">
        <v>14</v>
      </c>
      <c r="B19" s="28" t="s">
        <v>217</v>
      </c>
      <c r="C19" s="29" t="s">
        <v>218</v>
      </c>
      <c r="D19" s="73" t="s">
        <v>219</v>
      </c>
      <c r="E19" s="73" t="s">
        <v>124</v>
      </c>
      <c r="F19" s="30"/>
      <c r="G19" s="31"/>
      <c r="H19" s="31"/>
      <c r="I19" s="31"/>
      <c r="J19" s="31"/>
      <c r="K19" s="31"/>
      <c r="L19" s="31"/>
      <c r="M19" s="31"/>
      <c r="N19" s="31"/>
      <c r="O19" s="32"/>
      <c r="P19" s="31">
        <v>0</v>
      </c>
      <c r="Q19" s="33"/>
      <c r="R19" s="36"/>
      <c r="S19" s="34"/>
      <c r="T19" s="35">
        <v>4</v>
      </c>
      <c r="U19" s="31">
        <v>0</v>
      </c>
      <c r="V19" s="31">
        <v>14</v>
      </c>
      <c r="W19" s="31">
        <v>14</v>
      </c>
      <c r="X19" s="36">
        <v>392.12</v>
      </c>
      <c r="Y19" s="36">
        <v>3620.8</v>
      </c>
      <c r="Z19" s="37">
        <v>28800</v>
      </c>
      <c r="AA19" s="153"/>
      <c r="AB19" s="139">
        <v>2057.1428571428573</v>
      </c>
      <c r="AC19" s="39"/>
    </row>
    <row r="20" spans="1:29" ht="35.25" customHeight="1">
      <c r="A20" s="27">
        <v>15</v>
      </c>
      <c r="B20" s="28" t="s">
        <v>220</v>
      </c>
      <c r="C20" s="29" t="s">
        <v>114</v>
      </c>
      <c r="D20" s="73" t="s">
        <v>221</v>
      </c>
      <c r="E20" s="73" t="s">
        <v>168</v>
      </c>
      <c r="F20" s="30" t="s">
        <v>125</v>
      </c>
      <c r="G20" s="31">
        <v>0</v>
      </c>
      <c r="H20" s="31">
        <v>0</v>
      </c>
      <c r="I20" s="31">
        <v>0</v>
      </c>
      <c r="J20" s="31">
        <v>28</v>
      </c>
      <c r="K20" s="31">
        <v>0</v>
      </c>
      <c r="L20" s="31">
        <v>0</v>
      </c>
      <c r="M20" s="31">
        <v>0</v>
      </c>
      <c r="N20" s="31">
        <v>0</v>
      </c>
      <c r="O20" s="32">
        <v>0</v>
      </c>
      <c r="P20" s="31">
        <v>28</v>
      </c>
      <c r="Q20" s="33">
        <v>3013.58</v>
      </c>
      <c r="R20" s="36">
        <v>3054.93</v>
      </c>
      <c r="S20" s="34">
        <v>26000</v>
      </c>
      <c r="T20" s="35"/>
      <c r="U20" s="31"/>
      <c r="V20" s="31"/>
      <c r="W20" s="31">
        <v>0</v>
      </c>
      <c r="X20" s="36"/>
      <c r="Y20" s="36"/>
      <c r="Z20" s="37"/>
      <c r="AA20" s="153" t="s">
        <v>126</v>
      </c>
      <c r="AB20" s="137">
        <v>28.134986144736704</v>
      </c>
      <c r="AC20" s="39"/>
    </row>
    <row r="21" spans="1:29" ht="35.25" customHeight="1" hidden="1">
      <c r="A21" s="27">
        <v>16</v>
      </c>
      <c r="B21" s="28"/>
      <c r="C21" s="29"/>
      <c r="D21" s="21"/>
      <c r="E21" s="28"/>
      <c r="F21" s="30"/>
      <c r="G21" s="31"/>
      <c r="H21" s="31"/>
      <c r="I21" s="31"/>
      <c r="J21" s="31"/>
      <c r="K21" s="31"/>
      <c r="L21" s="60"/>
      <c r="M21" s="31"/>
      <c r="N21" s="31"/>
      <c r="O21" s="32"/>
      <c r="P21" s="31"/>
      <c r="Q21" s="33"/>
      <c r="R21" s="36"/>
      <c r="S21" s="34"/>
      <c r="T21" s="35"/>
      <c r="U21" s="31"/>
      <c r="V21" s="31"/>
      <c r="W21" s="31">
        <f>SUM(U21:V21)</f>
        <v>0</v>
      </c>
      <c r="X21" s="36"/>
      <c r="Y21" s="36"/>
      <c r="Z21" s="37"/>
      <c r="AA21" s="38"/>
      <c r="AB21" s="18" t="e">
        <f>S21/(Q21*0.3025)</f>
        <v>#DIV/0!</v>
      </c>
      <c r="AC21" s="39"/>
    </row>
    <row r="22" spans="1:29" ht="35.25" customHeight="1" hidden="1">
      <c r="A22" s="27">
        <v>17</v>
      </c>
      <c r="B22" s="28"/>
      <c r="C22" s="29"/>
      <c r="D22" s="21"/>
      <c r="E22" s="28"/>
      <c r="F22" s="30"/>
      <c r="G22" s="31"/>
      <c r="H22" s="31"/>
      <c r="I22" s="31"/>
      <c r="J22" s="31"/>
      <c r="K22" s="31"/>
      <c r="L22" s="31"/>
      <c r="M22" s="31"/>
      <c r="N22" s="31"/>
      <c r="O22" s="32"/>
      <c r="P22" s="31">
        <f>SUM(G22:O22)</f>
        <v>0</v>
      </c>
      <c r="Q22" s="33"/>
      <c r="R22" s="36"/>
      <c r="S22" s="34"/>
      <c r="T22" s="35"/>
      <c r="U22" s="31"/>
      <c r="V22" s="31"/>
      <c r="W22" s="31">
        <f>SUM(U22:V22)</f>
        <v>0</v>
      </c>
      <c r="X22" s="36"/>
      <c r="Y22" s="36"/>
      <c r="Z22" s="37"/>
      <c r="AA22" s="38"/>
      <c r="AB22" s="40" t="e">
        <f>Z22/W22</f>
        <v>#DIV/0!</v>
      </c>
      <c r="AC22" s="39"/>
    </row>
    <row r="23" spans="1:29" ht="35.25" customHeight="1" hidden="1">
      <c r="A23" s="27">
        <v>18</v>
      </c>
      <c r="B23" s="28"/>
      <c r="C23" s="29"/>
      <c r="D23" s="21"/>
      <c r="E23" s="28"/>
      <c r="F23" s="30"/>
      <c r="G23" s="31"/>
      <c r="H23" s="31"/>
      <c r="I23" s="31"/>
      <c r="J23" s="31"/>
      <c r="K23" s="31"/>
      <c r="L23" s="31"/>
      <c r="M23" s="31"/>
      <c r="N23" s="31"/>
      <c r="O23" s="32"/>
      <c r="P23" s="31">
        <f>SUM(G23:O23)</f>
        <v>0</v>
      </c>
      <c r="Q23" s="33"/>
      <c r="R23" s="36"/>
      <c r="S23" s="34"/>
      <c r="T23" s="35"/>
      <c r="U23" s="31"/>
      <c r="V23" s="31"/>
      <c r="W23" s="31">
        <f>SUM(U23:V23)</f>
        <v>0</v>
      </c>
      <c r="X23" s="36"/>
      <c r="Y23" s="36"/>
      <c r="Z23" s="37"/>
      <c r="AA23" s="38"/>
      <c r="AB23" s="40" t="e">
        <f>Z23/W23</f>
        <v>#DIV/0!</v>
      </c>
      <c r="AC23" s="39"/>
    </row>
    <row r="24" spans="1:29" ht="35.25" customHeight="1" hidden="1">
      <c r="A24" s="27">
        <v>19</v>
      </c>
      <c r="B24" s="28"/>
      <c r="C24" s="29"/>
      <c r="D24" s="21"/>
      <c r="E24" s="28"/>
      <c r="F24" s="30"/>
      <c r="G24" s="31"/>
      <c r="H24" s="31"/>
      <c r="I24" s="31"/>
      <c r="J24" s="31"/>
      <c r="K24" s="31"/>
      <c r="L24" s="31"/>
      <c r="M24" s="31"/>
      <c r="N24" s="31"/>
      <c r="O24" s="32"/>
      <c r="P24" s="31">
        <f>SUM(G24:O24)</f>
        <v>0</v>
      </c>
      <c r="Q24" s="33"/>
      <c r="R24" s="36"/>
      <c r="S24" s="34"/>
      <c r="T24" s="35"/>
      <c r="U24" s="31"/>
      <c r="V24" s="31"/>
      <c r="W24" s="31">
        <f>SUM(U24:V24)</f>
        <v>0</v>
      </c>
      <c r="X24" s="36"/>
      <c r="Y24" s="36"/>
      <c r="Z24" s="37"/>
      <c r="AA24" s="38"/>
      <c r="AB24" s="40" t="e">
        <f>Z24/W24</f>
        <v>#DIV/0!</v>
      </c>
      <c r="AC24" s="39"/>
    </row>
    <row r="25" spans="1:29" ht="35.25" customHeight="1" hidden="1">
      <c r="A25" s="27">
        <v>20</v>
      </c>
      <c r="B25" s="28"/>
      <c r="C25" s="29"/>
      <c r="D25" s="21"/>
      <c r="E25" s="28"/>
      <c r="F25" s="30"/>
      <c r="G25" s="31"/>
      <c r="H25" s="31"/>
      <c r="I25" s="31"/>
      <c r="J25" s="31"/>
      <c r="K25" s="31"/>
      <c r="L25" s="31"/>
      <c r="M25" s="31"/>
      <c r="N25" s="31"/>
      <c r="O25" s="32"/>
      <c r="P25" s="31">
        <f>SUM(G25:O25)</f>
        <v>0</v>
      </c>
      <c r="Q25" s="33"/>
      <c r="R25" s="36"/>
      <c r="S25" s="34"/>
      <c r="T25" s="35"/>
      <c r="U25" s="31"/>
      <c r="V25" s="31"/>
      <c r="W25" s="31">
        <f>SUM(U25:V25)</f>
        <v>0</v>
      </c>
      <c r="X25" s="36"/>
      <c r="Y25" s="36"/>
      <c r="Z25" s="37"/>
      <c r="AA25" s="38"/>
      <c r="AB25" s="40" t="e">
        <f>Z25/W25</f>
        <v>#DIV/0!</v>
      </c>
      <c r="AC25" s="39"/>
    </row>
    <row r="26" spans="1:27" ht="35.25" customHeight="1" thickBot="1">
      <c r="A26" s="308" t="s">
        <v>29</v>
      </c>
      <c r="B26" s="309"/>
      <c r="C26" s="309"/>
      <c r="D26" s="309"/>
      <c r="E26" s="310"/>
      <c r="F26" s="155"/>
      <c r="G26" s="155">
        <f aca="true" t="shared" si="0" ref="G26:S26">SUM(G6:G25)</f>
        <v>1</v>
      </c>
      <c r="H26" s="155">
        <f t="shared" si="0"/>
        <v>0</v>
      </c>
      <c r="I26" s="155">
        <f t="shared" si="0"/>
        <v>0</v>
      </c>
      <c r="J26" s="155">
        <f t="shared" si="0"/>
        <v>338</v>
      </c>
      <c r="K26" s="155">
        <f t="shared" si="0"/>
        <v>113</v>
      </c>
      <c r="L26" s="155">
        <f t="shared" si="0"/>
        <v>0</v>
      </c>
      <c r="M26" s="155">
        <f t="shared" si="0"/>
        <v>0</v>
      </c>
      <c r="N26" s="155">
        <f t="shared" si="0"/>
        <v>0</v>
      </c>
      <c r="O26" s="155">
        <f t="shared" si="0"/>
        <v>0</v>
      </c>
      <c r="P26" s="155">
        <f t="shared" si="0"/>
        <v>452</v>
      </c>
      <c r="Q26" s="156">
        <f t="shared" si="0"/>
        <v>51087.450000000004</v>
      </c>
      <c r="R26" s="156">
        <f>SUM(R15)</f>
        <v>21711.94</v>
      </c>
      <c r="S26" s="157">
        <f t="shared" si="0"/>
        <v>419162</v>
      </c>
      <c r="T26" s="158"/>
      <c r="U26" s="159">
        <f aca="true" t="shared" si="1" ref="U26:Z26">SUM(U6:U25)</f>
        <v>0</v>
      </c>
      <c r="V26" s="159">
        <f t="shared" si="1"/>
        <v>140</v>
      </c>
      <c r="W26" s="159">
        <f t="shared" si="1"/>
        <v>140</v>
      </c>
      <c r="X26" s="156">
        <f t="shared" si="1"/>
        <v>11160.94</v>
      </c>
      <c r="Y26" s="156">
        <f t="shared" si="1"/>
        <v>37170.08</v>
      </c>
      <c r="Z26" s="160">
        <f t="shared" si="1"/>
        <v>230180</v>
      </c>
      <c r="AA26" s="161"/>
    </row>
    <row r="27" spans="2:28" ht="23.25" customHeight="1" hidden="1" thickBot="1">
      <c r="B27" s="20">
        <f>COUNTIF(B6:B25,"*")</f>
        <v>15</v>
      </c>
      <c r="F27" s="20">
        <f>COUNTIF(F6:F25,"*")</f>
        <v>7</v>
      </c>
      <c r="G27" s="20">
        <f>G26-G7</f>
        <v>0</v>
      </c>
      <c r="H27" s="20">
        <f>H26-H7</f>
        <v>0</v>
      </c>
      <c r="I27" s="20">
        <f>I26-I7</f>
        <v>0</v>
      </c>
      <c r="J27" s="20">
        <f aca="true" t="shared" si="2" ref="J27:S27">J26</f>
        <v>338</v>
      </c>
      <c r="K27" s="20">
        <f t="shared" si="2"/>
        <v>113</v>
      </c>
      <c r="L27" s="20">
        <f t="shared" si="2"/>
        <v>0</v>
      </c>
      <c r="M27" s="20">
        <f t="shared" si="2"/>
        <v>0</v>
      </c>
      <c r="N27" s="20">
        <f t="shared" si="2"/>
        <v>0</v>
      </c>
      <c r="O27" s="20">
        <f t="shared" si="2"/>
        <v>0</v>
      </c>
      <c r="P27" s="20">
        <f t="shared" si="2"/>
        <v>452</v>
      </c>
      <c r="Q27" s="20">
        <f t="shared" si="2"/>
        <v>51087.450000000004</v>
      </c>
      <c r="R27" s="85">
        <f>R26</f>
        <v>21711.94</v>
      </c>
      <c r="S27" s="20">
        <f t="shared" si="2"/>
        <v>419162</v>
      </c>
      <c r="T27" s="26">
        <f>COUNTIF(T6:T25,"&gt;0")+COUNTIF(T6:T25,"*")-0</f>
        <v>9</v>
      </c>
      <c r="U27" s="26">
        <f>U26-U7</f>
        <v>0</v>
      </c>
      <c r="V27" s="69">
        <f>V26</f>
        <v>140</v>
      </c>
      <c r="W27" s="26">
        <f>SUM(U27:V27)</f>
        <v>140</v>
      </c>
      <c r="X27" s="85">
        <f>X26</f>
        <v>11160.94</v>
      </c>
      <c r="Y27" s="85">
        <f>Y26</f>
        <v>37170.08</v>
      </c>
      <c r="Z27" s="85">
        <f>Z26</f>
        <v>230180</v>
      </c>
      <c r="AA27" s="85"/>
      <c r="AB27" s="26"/>
    </row>
    <row r="28" spans="1:27" s="49" customFormat="1" ht="35.25" customHeight="1">
      <c r="A28" s="317" t="str">
        <f>'1月 '!A28:B28</f>
        <v>去(110)年</v>
      </c>
      <c r="B28" s="318"/>
      <c r="C28" s="319" t="s">
        <v>67</v>
      </c>
      <c r="D28" s="319"/>
      <c r="E28" s="320"/>
      <c r="F28" s="43"/>
      <c r="G28" s="43">
        <v>5</v>
      </c>
      <c r="H28" s="43">
        <v>0</v>
      </c>
      <c r="I28" s="43">
        <v>0</v>
      </c>
      <c r="J28" s="43">
        <v>288</v>
      </c>
      <c r="K28" s="43">
        <v>330</v>
      </c>
      <c r="L28" s="43">
        <v>283</v>
      </c>
      <c r="M28" s="43">
        <v>0</v>
      </c>
      <c r="N28" s="43">
        <v>0</v>
      </c>
      <c r="O28" s="43">
        <v>0</v>
      </c>
      <c r="P28" s="43">
        <v>906</v>
      </c>
      <c r="Q28" s="44">
        <v>127421.35</v>
      </c>
      <c r="R28" s="44">
        <v>134299.99</v>
      </c>
      <c r="S28" s="45">
        <v>977433</v>
      </c>
      <c r="T28" s="46">
        <v>0</v>
      </c>
      <c r="U28" s="43">
        <v>2</v>
      </c>
      <c r="V28" s="43">
        <v>55</v>
      </c>
      <c r="W28" s="43">
        <v>57</v>
      </c>
      <c r="X28" s="44">
        <v>5860.1900000000005</v>
      </c>
      <c r="Y28" s="44">
        <v>11200.619999999999</v>
      </c>
      <c r="Z28" s="47">
        <v>96050</v>
      </c>
      <c r="AA28" s="48"/>
    </row>
    <row r="29" spans="1:27" s="49" customFormat="1" ht="35.25" customHeight="1" thickBot="1">
      <c r="A29" s="311" t="str">
        <f>'1月 '!A29:E29</f>
        <v>110與111年同月推案增減率</v>
      </c>
      <c r="B29" s="312"/>
      <c r="C29" s="312"/>
      <c r="D29" s="312"/>
      <c r="E29" s="312"/>
      <c r="F29" s="50"/>
      <c r="G29" s="50"/>
      <c r="H29" s="50"/>
      <c r="I29" s="50"/>
      <c r="J29" s="50"/>
      <c r="K29" s="50"/>
      <c r="L29" s="50"/>
      <c r="M29" s="50"/>
      <c r="N29" s="51"/>
      <c r="O29" s="313">
        <f>(P26-P28)/P28</f>
        <v>-0.5011037527593819</v>
      </c>
      <c r="P29" s="314"/>
      <c r="Q29" s="52"/>
      <c r="R29" s="52"/>
      <c r="S29" s="53">
        <f>(S26-S28)/S28</f>
        <v>-0.5711603762099294</v>
      </c>
      <c r="T29" s="54"/>
      <c r="U29" s="313">
        <f>(W26-W28)/W28</f>
        <v>1.456140350877193</v>
      </c>
      <c r="V29" s="315"/>
      <c r="W29" s="316"/>
      <c r="X29" s="52"/>
      <c r="Y29" s="52"/>
      <c r="Z29" s="55">
        <f>(Z26-Z28)/Z28</f>
        <v>1.3964601769911504</v>
      </c>
      <c r="AA29" s="56"/>
    </row>
    <row r="31" spans="1:5" ht="15.75">
      <c r="A31" s="361"/>
      <c r="B31" s="362"/>
      <c r="C31" s="362"/>
      <c r="D31" s="362"/>
      <c r="E31" s="362"/>
    </row>
    <row r="32" ht="15.75">
      <c r="B32" s="58"/>
    </row>
  </sheetData>
  <sheetProtection/>
  <mergeCells count="34">
    <mergeCell ref="A1:P1"/>
    <mergeCell ref="A2:E2"/>
    <mergeCell ref="F2:S2"/>
    <mergeCell ref="T2:Z2"/>
    <mergeCell ref="AA2:AA5"/>
    <mergeCell ref="A3:A5"/>
    <mergeCell ref="B3:B5"/>
    <mergeCell ref="C3:C5"/>
    <mergeCell ref="D3:D5"/>
    <mergeCell ref="Z3:Z5"/>
    <mergeCell ref="G4:G5"/>
    <mergeCell ref="H4:H5"/>
    <mergeCell ref="I4:O4"/>
    <mergeCell ref="P4:P5"/>
    <mergeCell ref="V4:V5"/>
    <mergeCell ref="W4:W5"/>
    <mergeCell ref="S3:S5"/>
    <mergeCell ref="R3:R5"/>
    <mergeCell ref="X3:X5"/>
    <mergeCell ref="Y3:Y5"/>
    <mergeCell ref="U29:W29"/>
    <mergeCell ref="E3:E5"/>
    <mergeCell ref="F3:F5"/>
    <mergeCell ref="U4:U5"/>
    <mergeCell ref="G3:P3"/>
    <mergeCell ref="Q3:Q5"/>
    <mergeCell ref="T3:T5"/>
    <mergeCell ref="U3:W3"/>
    <mergeCell ref="A31:E31"/>
    <mergeCell ref="A26:E26"/>
    <mergeCell ref="A28:B28"/>
    <mergeCell ref="C28:E28"/>
    <mergeCell ref="A29:E29"/>
    <mergeCell ref="O29:P29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AC32"/>
  <sheetViews>
    <sheetView zoomScale="70" zoomScaleNormal="70" zoomScaleSheetLayoutView="55" zoomScalePageLayoutView="0" workbookViewId="0" topLeftCell="A1">
      <pane xSplit="5" ySplit="5" topLeftCell="F12" activePane="bottomRight" state="frozen"/>
      <selection pane="topLeft" activeCell="A1" sqref="A1"/>
      <selection pane="topRight" activeCell="F1" sqref="F1"/>
      <selection pane="bottomLeft" activeCell="A6" sqref="A6"/>
      <selection pane="bottomRight" activeCell="R1" sqref="R1"/>
    </sheetView>
  </sheetViews>
  <sheetFormatPr defaultColWidth="0" defaultRowHeight="16.5"/>
  <cols>
    <col min="1" max="1" width="4.125" style="20" customWidth="1"/>
    <col min="2" max="2" width="7.875" style="20" customWidth="1"/>
    <col min="3" max="3" width="6.75390625" style="41" customWidth="1"/>
    <col min="4" max="4" width="7.25390625" style="20" customWidth="1"/>
    <col min="5" max="5" width="7.125" style="20" customWidth="1"/>
    <col min="6" max="15" width="5.25390625" style="20" customWidth="1"/>
    <col min="16" max="16" width="6.75390625" style="20" customWidth="1"/>
    <col min="17" max="17" width="12.00390625" style="20" customWidth="1"/>
    <col min="18" max="18" width="11.875" style="20" bestFit="1" customWidth="1"/>
    <col min="19" max="19" width="11.75390625" style="42" customWidth="1"/>
    <col min="20" max="20" width="5.125" style="20" customWidth="1"/>
    <col min="21" max="23" width="5.75390625" style="20" customWidth="1"/>
    <col min="24" max="25" width="12.625" style="20" bestFit="1" customWidth="1"/>
    <col min="26" max="26" width="10.25390625" style="20" customWidth="1"/>
    <col min="27" max="27" width="9.875" style="20" customWidth="1"/>
    <col min="28" max="28" width="9.00390625" style="18" bestFit="1" customWidth="1"/>
    <col min="29" max="29" width="7.375" style="19" customWidth="1"/>
    <col min="30" max="30" width="6.875" style="20" customWidth="1"/>
    <col min="31" max="31" width="6.75390625" style="20" customWidth="1"/>
    <col min="32" max="36" width="0" style="20" hidden="1" customWidth="1"/>
    <col min="37" max="16384" width="9.00390625" style="20" hidden="1" customWidth="1"/>
  </cols>
  <sheetData>
    <row r="1" spans="1:27" ht="42" customHeight="1" thickBot="1">
      <c r="A1" s="321" t="s">
        <v>66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59" t="str">
        <f>'1月 '!Q1</f>
        <v>111年</v>
      </c>
      <c r="R1" s="125" t="s">
        <v>259</v>
      </c>
      <c r="S1" s="125"/>
      <c r="T1" s="125"/>
      <c r="U1" s="125"/>
      <c r="V1" s="125"/>
      <c r="W1" s="125"/>
      <c r="X1" s="125"/>
      <c r="Y1" s="125"/>
      <c r="Z1" s="125"/>
      <c r="AA1" s="125"/>
    </row>
    <row r="2" spans="1:27" ht="30" customHeight="1">
      <c r="A2" s="324" t="s">
        <v>1</v>
      </c>
      <c r="B2" s="325"/>
      <c r="C2" s="325"/>
      <c r="D2" s="325"/>
      <c r="E2" s="326"/>
      <c r="F2" s="327" t="s">
        <v>2</v>
      </c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8" t="s">
        <v>3</v>
      </c>
      <c r="U2" s="329"/>
      <c r="V2" s="329"/>
      <c r="W2" s="329"/>
      <c r="X2" s="329"/>
      <c r="Y2" s="329"/>
      <c r="Z2" s="330"/>
      <c r="AA2" s="345" t="s">
        <v>38</v>
      </c>
    </row>
    <row r="3" spans="1:27" ht="20.25" customHeight="1">
      <c r="A3" s="348" t="s">
        <v>4</v>
      </c>
      <c r="B3" s="331" t="s">
        <v>5</v>
      </c>
      <c r="C3" s="351" t="s">
        <v>6</v>
      </c>
      <c r="D3" s="351" t="s">
        <v>39</v>
      </c>
      <c r="E3" s="331" t="s">
        <v>40</v>
      </c>
      <c r="F3" s="338" t="s">
        <v>41</v>
      </c>
      <c r="G3" s="342" t="s">
        <v>42</v>
      </c>
      <c r="H3" s="343"/>
      <c r="I3" s="343"/>
      <c r="J3" s="343"/>
      <c r="K3" s="343"/>
      <c r="L3" s="343"/>
      <c r="M3" s="343"/>
      <c r="N3" s="343"/>
      <c r="O3" s="343"/>
      <c r="P3" s="344"/>
      <c r="Q3" s="331" t="s">
        <v>43</v>
      </c>
      <c r="R3" s="322" t="s">
        <v>48</v>
      </c>
      <c r="S3" s="355" t="s">
        <v>44</v>
      </c>
      <c r="T3" s="340" t="s">
        <v>45</v>
      </c>
      <c r="U3" s="341" t="s">
        <v>46</v>
      </c>
      <c r="V3" s="341"/>
      <c r="W3" s="341"/>
      <c r="X3" s="322" t="s">
        <v>47</v>
      </c>
      <c r="Y3" s="322" t="s">
        <v>49</v>
      </c>
      <c r="Z3" s="334" t="s">
        <v>50</v>
      </c>
      <c r="AA3" s="346"/>
    </row>
    <row r="4" spans="1:27" ht="20.25" customHeight="1">
      <c r="A4" s="349"/>
      <c r="B4" s="332"/>
      <c r="C4" s="352"/>
      <c r="D4" s="352"/>
      <c r="E4" s="332"/>
      <c r="F4" s="354"/>
      <c r="G4" s="338" t="s">
        <v>51</v>
      </c>
      <c r="H4" s="338" t="s">
        <v>52</v>
      </c>
      <c r="I4" s="335" t="s">
        <v>53</v>
      </c>
      <c r="J4" s="336"/>
      <c r="K4" s="336"/>
      <c r="L4" s="336"/>
      <c r="M4" s="336"/>
      <c r="N4" s="336"/>
      <c r="O4" s="337"/>
      <c r="P4" s="338" t="s">
        <v>54</v>
      </c>
      <c r="Q4" s="332"/>
      <c r="R4" s="322"/>
      <c r="S4" s="356"/>
      <c r="T4" s="340"/>
      <c r="U4" s="323" t="s">
        <v>55</v>
      </c>
      <c r="V4" s="323" t="s">
        <v>56</v>
      </c>
      <c r="W4" s="323" t="s">
        <v>54</v>
      </c>
      <c r="X4" s="322"/>
      <c r="Y4" s="322"/>
      <c r="Z4" s="334"/>
      <c r="AA4" s="346"/>
    </row>
    <row r="5" spans="1:29" s="26" customFormat="1" ht="20.25" customHeight="1">
      <c r="A5" s="350"/>
      <c r="B5" s="333"/>
      <c r="C5" s="353"/>
      <c r="D5" s="353"/>
      <c r="E5" s="333"/>
      <c r="F5" s="339"/>
      <c r="G5" s="339"/>
      <c r="H5" s="339"/>
      <c r="I5" s="22" t="s">
        <v>57</v>
      </c>
      <c r="J5" s="22" t="s">
        <v>58</v>
      </c>
      <c r="K5" s="22" t="s">
        <v>59</v>
      </c>
      <c r="L5" s="22" t="s">
        <v>60</v>
      </c>
      <c r="M5" s="22" t="s">
        <v>61</v>
      </c>
      <c r="N5" s="22" t="s">
        <v>62</v>
      </c>
      <c r="O5" s="23" t="s">
        <v>63</v>
      </c>
      <c r="P5" s="339"/>
      <c r="Q5" s="333"/>
      <c r="R5" s="322"/>
      <c r="S5" s="357"/>
      <c r="T5" s="340"/>
      <c r="U5" s="323"/>
      <c r="V5" s="323"/>
      <c r="W5" s="323"/>
      <c r="X5" s="322"/>
      <c r="Y5" s="322"/>
      <c r="Z5" s="334"/>
      <c r="AA5" s="347"/>
      <c r="AB5" s="24"/>
      <c r="AC5" s="25"/>
    </row>
    <row r="6" spans="1:29" ht="35.25" customHeight="1">
      <c r="A6" s="27">
        <v>1</v>
      </c>
      <c r="B6" s="28" t="s">
        <v>189</v>
      </c>
      <c r="C6" s="135" t="s">
        <v>114</v>
      </c>
      <c r="D6" s="63" t="s">
        <v>190</v>
      </c>
      <c r="E6" s="63" t="s">
        <v>146</v>
      </c>
      <c r="F6" s="30"/>
      <c r="G6" s="31"/>
      <c r="H6" s="31"/>
      <c r="I6" s="31"/>
      <c r="J6" s="31"/>
      <c r="K6" s="31"/>
      <c r="L6" s="31"/>
      <c r="M6" s="31"/>
      <c r="N6" s="31"/>
      <c r="O6" s="32"/>
      <c r="P6" s="31">
        <v>0</v>
      </c>
      <c r="Q6" s="134"/>
      <c r="R6" s="134"/>
      <c r="S6" s="211"/>
      <c r="T6" s="77" t="s">
        <v>222</v>
      </c>
      <c r="U6" s="31">
        <v>0</v>
      </c>
      <c r="V6" s="31">
        <v>21</v>
      </c>
      <c r="W6" s="31">
        <v>21</v>
      </c>
      <c r="X6" s="134">
        <v>1885.21</v>
      </c>
      <c r="Y6" s="134">
        <v>3460.78</v>
      </c>
      <c r="Z6" s="164">
        <v>38000</v>
      </c>
      <c r="AA6" s="38"/>
      <c r="AB6" s="139">
        <v>1809.5238095238096</v>
      </c>
      <c r="AC6" s="39"/>
    </row>
    <row r="7" spans="1:29" ht="35.25" customHeight="1">
      <c r="A7" s="27">
        <v>2</v>
      </c>
      <c r="B7" s="73" t="s">
        <v>189</v>
      </c>
      <c r="C7" s="135" t="s">
        <v>114</v>
      </c>
      <c r="D7" s="63" t="s">
        <v>190</v>
      </c>
      <c r="E7" s="63" t="s">
        <v>146</v>
      </c>
      <c r="F7" s="30"/>
      <c r="G7" s="31"/>
      <c r="H7" s="31"/>
      <c r="I7" s="31"/>
      <c r="J7" s="31"/>
      <c r="K7" s="31"/>
      <c r="L7" s="31"/>
      <c r="M7" s="31"/>
      <c r="N7" s="31"/>
      <c r="O7" s="32"/>
      <c r="P7" s="31">
        <v>0</v>
      </c>
      <c r="Q7" s="134"/>
      <c r="R7" s="134"/>
      <c r="S7" s="211"/>
      <c r="T7" s="77" t="s">
        <v>125</v>
      </c>
      <c r="U7" s="31">
        <v>0</v>
      </c>
      <c r="V7" s="31">
        <v>16</v>
      </c>
      <c r="W7" s="31">
        <v>16</v>
      </c>
      <c r="X7" s="134">
        <v>1268.9</v>
      </c>
      <c r="Y7" s="134">
        <v>2792.88</v>
      </c>
      <c r="Z7" s="164">
        <v>31000</v>
      </c>
      <c r="AA7" s="38"/>
      <c r="AB7" s="139">
        <v>1937.5</v>
      </c>
      <c r="AC7" s="39"/>
    </row>
    <row r="8" spans="1:29" ht="35.25" customHeight="1">
      <c r="A8" s="27">
        <v>3</v>
      </c>
      <c r="B8" s="73" t="s">
        <v>189</v>
      </c>
      <c r="C8" s="73" t="s">
        <v>114</v>
      </c>
      <c r="D8" s="63" t="s">
        <v>190</v>
      </c>
      <c r="E8" s="63" t="s">
        <v>146</v>
      </c>
      <c r="F8" s="30"/>
      <c r="G8" s="31"/>
      <c r="H8" s="31"/>
      <c r="I8" s="31"/>
      <c r="J8" s="31"/>
      <c r="K8" s="31"/>
      <c r="L8" s="31"/>
      <c r="M8" s="31"/>
      <c r="N8" s="31"/>
      <c r="O8" s="32"/>
      <c r="P8" s="31">
        <v>0</v>
      </c>
      <c r="Q8" s="134"/>
      <c r="R8" s="134"/>
      <c r="S8" s="211"/>
      <c r="T8" s="77" t="s">
        <v>170</v>
      </c>
      <c r="U8" s="31">
        <v>0</v>
      </c>
      <c r="V8" s="31">
        <v>17</v>
      </c>
      <c r="W8" s="31">
        <v>17</v>
      </c>
      <c r="X8" s="134">
        <v>1637.1</v>
      </c>
      <c r="Y8" s="134">
        <v>2762.59</v>
      </c>
      <c r="Z8" s="164">
        <v>30600</v>
      </c>
      <c r="AA8" s="68"/>
      <c r="AB8" s="139">
        <v>1800</v>
      </c>
      <c r="AC8" s="39"/>
    </row>
    <row r="9" spans="1:29" ht="35.25" customHeight="1">
      <c r="A9" s="27">
        <v>4</v>
      </c>
      <c r="B9" s="73" t="s">
        <v>223</v>
      </c>
      <c r="C9" s="73" t="s">
        <v>122</v>
      </c>
      <c r="D9" s="63" t="s">
        <v>224</v>
      </c>
      <c r="E9" s="21" t="s">
        <v>225</v>
      </c>
      <c r="F9" s="30" t="s">
        <v>226</v>
      </c>
      <c r="G9" s="31">
        <v>0</v>
      </c>
      <c r="H9" s="31">
        <v>0</v>
      </c>
      <c r="I9" s="31">
        <v>0</v>
      </c>
      <c r="J9" s="31">
        <v>35</v>
      </c>
      <c r="K9" s="31">
        <v>0</v>
      </c>
      <c r="L9" s="31">
        <v>0</v>
      </c>
      <c r="M9" s="31">
        <v>0</v>
      </c>
      <c r="N9" s="31">
        <v>0</v>
      </c>
      <c r="O9" s="32">
        <v>0</v>
      </c>
      <c r="P9" s="31">
        <v>35</v>
      </c>
      <c r="Q9" s="134">
        <v>2850.16</v>
      </c>
      <c r="R9" s="134">
        <v>3073.27</v>
      </c>
      <c r="S9" s="211">
        <v>18000</v>
      </c>
      <c r="T9" s="77"/>
      <c r="U9" s="31"/>
      <c r="V9" s="31"/>
      <c r="W9" s="31">
        <v>0</v>
      </c>
      <c r="X9" s="134"/>
      <c r="Y9" s="134"/>
      <c r="Z9" s="164"/>
      <c r="AA9" s="57" t="s">
        <v>126</v>
      </c>
      <c r="AB9" s="137">
        <v>19.36183030824007</v>
      </c>
      <c r="AC9" s="39"/>
    </row>
    <row r="10" spans="1:29" ht="35.25" customHeight="1">
      <c r="A10" s="27">
        <v>5</v>
      </c>
      <c r="B10" s="73" t="s">
        <v>227</v>
      </c>
      <c r="C10" s="73" t="s">
        <v>133</v>
      </c>
      <c r="D10" s="63" t="s">
        <v>134</v>
      </c>
      <c r="E10" s="63" t="s">
        <v>116</v>
      </c>
      <c r="F10" s="30"/>
      <c r="G10" s="31"/>
      <c r="H10" s="31"/>
      <c r="I10" s="31"/>
      <c r="J10" s="31"/>
      <c r="K10" s="31"/>
      <c r="L10" s="31"/>
      <c r="M10" s="31"/>
      <c r="N10" s="31"/>
      <c r="O10" s="32"/>
      <c r="P10" s="31">
        <v>0</v>
      </c>
      <c r="Q10" s="134"/>
      <c r="R10" s="134"/>
      <c r="S10" s="211"/>
      <c r="T10" s="77" t="s">
        <v>170</v>
      </c>
      <c r="U10" s="31">
        <v>0</v>
      </c>
      <c r="V10" s="31">
        <v>4</v>
      </c>
      <c r="W10" s="31">
        <v>4</v>
      </c>
      <c r="X10" s="134">
        <v>278.32</v>
      </c>
      <c r="Y10" s="134">
        <v>651.31</v>
      </c>
      <c r="Z10" s="164">
        <v>6000</v>
      </c>
      <c r="AA10" s="38"/>
      <c r="AB10" s="139">
        <v>1500</v>
      </c>
      <c r="AC10" s="39"/>
    </row>
    <row r="11" spans="1:29" ht="35.25" customHeight="1">
      <c r="A11" s="27">
        <v>6</v>
      </c>
      <c r="B11" s="73" t="s">
        <v>228</v>
      </c>
      <c r="C11" s="29" t="s">
        <v>178</v>
      </c>
      <c r="D11" s="63" t="s">
        <v>229</v>
      </c>
      <c r="E11" s="63" t="s">
        <v>116</v>
      </c>
      <c r="F11" s="30"/>
      <c r="G11" s="31"/>
      <c r="H11" s="31"/>
      <c r="I11" s="31"/>
      <c r="J11" s="31"/>
      <c r="K11" s="31"/>
      <c r="L11" s="31"/>
      <c r="M11" s="31"/>
      <c r="N11" s="31"/>
      <c r="O11" s="32"/>
      <c r="P11" s="31">
        <v>0</v>
      </c>
      <c r="Q11" s="134"/>
      <c r="R11" s="134"/>
      <c r="S11" s="211"/>
      <c r="T11" s="77" t="s">
        <v>230</v>
      </c>
      <c r="U11" s="31">
        <v>0</v>
      </c>
      <c r="V11" s="31">
        <v>50</v>
      </c>
      <c r="W11" s="31">
        <v>50</v>
      </c>
      <c r="X11" s="134">
        <v>4410.58</v>
      </c>
      <c r="Y11" s="134">
        <v>8886.82</v>
      </c>
      <c r="Z11" s="164">
        <v>41000</v>
      </c>
      <c r="AA11" s="38"/>
      <c r="AB11" s="139">
        <v>820</v>
      </c>
      <c r="AC11" s="39"/>
    </row>
    <row r="12" spans="1:29" ht="35.25" customHeight="1">
      <c r="A12" s="27">
        <v>7</v>
      </c>
      <c r="B12" s="73" t="s">
        <v>228</v>
      </c>
      <c r="C12" s="73" t="s">
        <v>178</v>
      </c>
      <c r="D12" s="63" t="s">
        <v>231</v>
      </c>
      <c r="E12" s="63" t="s">
        <v>116</v>
      </c>
      <c r="F12" s="30"/>
      <c r="G12" s="31"/>
      <c r="H12" s="31"/>
      <c r="I12" s="31"/>
      <c r="J12" s="31"/>
      <c r="K12" s="31"/>
      <c r="L12" s="31"/>
      <c r="M12" s="31"/>
      <c r="N12" s="31"/>
      <c r="O12" s="32"/>
      <c r="P12" s="31">
        <v>0</v>
      </c>
      <c r="Q12" s="134"/>
      <c r="R12" s="134"/>
      <c r="S12" s="211"/>
      <c r="T12" s="77" t="s">
        <v>230</v>
      </c>
      <c r="U12" s="31">
        <v>0</v>
      </c>
      <c r="V12" s="31">
        <v>16</v>
      </c>
      <c r="W12" s="31">
        <v>16</v>
      </c>
      <c r="X12" s="134">
        <v>1714.5</v>
      </c>
      <c r="Y12" s="134">
        <v>2624.02</v>
      </c>
      <c r="Z12" s="164">
        <v>12000</v>
      </c>
      <c r="AA12" s="68"/>
      <c r="AB12" s="139">
        <v>750</v>
      </c>
      <c r="AC12" s="39"/>
    </row>
    <row r="13" spans="1:29" ht="35.25" customHeight="1">
      <c r="A13" s="27">
        <v>8</v>
      </c>
      <c r="B13" s="73" t="s">
        <v>232</v>
      </c>
      <c r="C13" s="73" t="s">
        <v>150</v>
      </c>
      <c r="D13" s="63" t="s">
        <v>233</v>
      </c>
      <c r="E13" s="73" t="s">
        <v>182</v>
      </c>
      <c r="F13" s="30" t="s">
        <v>176</v>
      </c>
      <c r="G13" s="31">
        <v>0</v>
      </c>
      <c r="H13" s="31">
        <v>0</v>
      </c>
      <c r="I13" s="31">
        <v>0</v>
      </c>
      <c r="J13" s="31">
        <v>28</v>
      </c>
      <c r="K13" s="31">
        <v>52</v>
      </c>
      <c r="L13" s="31">
        <v>0</v>
      </c>
      <c r="M13" s="31">
        <v>0</v>
      </c>
      <c r="N13" s="31">
        <v>0</v>
      </c>
      <c r="O13" s="32">
        <v>0</v>
      </c>
      <c r="P13" s="31">
        <v>80</v>
      </c>
      <c r="Q13" s="134">
        <v>11352.42</v>
      </c>
      <c r="R13" s="134">
        <v>11909.76</v>
      </c>
      <c r="S13" s="211">
        <v>94000</v>
      </c>
      <c r="T13" s="77"/>
      <c r="U13" s="31"/>
      <c r="V13" s="31"/>
      <c r="W13" s="31">
        <v>0</v>
      </c>
      <c r="X13" s="134"/>
      <c r="Y13" s="134"/>
      <c r="Z13" s="164"/>
      <c r="AA13" s="38"/>
      <c r="AB13" s="137">
        <v>26.091525072956344</v>
      </c>
      <c r="AC13" s="39"/>
    </row>
    <row r="14" spans="1:29" ht="35.25" customHeight="1">
      <c r="A14" s="27">
        <v>9</v>
      </c>
      <c r="B14" s="73" t="s">
        <v>232</v>
      </c>
      <c r="C14" s="73" t="s">
        <v>150</v>
      </c>
      <c r="D14" s="63" t="s">
        <v>234</v>
      </c>
      <c r="E14" s="73" t="s">
        <v>130</v>
      </c>
      <c r="F14" s="30" t="s">
        <v>120</v>
      </c>
      <c r="G14" s="31">
        <v>0</v>
      </c>
      <c r="H14" s="31">
        <v>0</v>
      </c>
      <c r="I14" s="31">
        <v>14</v>
      </c>
      <c r="J14" s="31">
        <v>28</v>
      </c>
      <c r="K14" s="31">
        <v>56</v>
      </c>
      <c r="L14" s="31">
        <v>0</v>
      </c>
      <c r="M14" s="31">
        <v>0</v>
      </c>
      <c r="N14" s="31">
        <v>0</v>
      </c>
      <c r="O14" s="32">
        <v>0</v>
      </c>
      <c r="P14" s="31">
        <v>98</v>
      </c>
      <c r="Q14" s="134">
        <v>13577.49</v>
      </c>
      <c r="R14" s="134">
        <v>14235.07</v>
      </c>
      <c r="S14" s="211">
        <v>148000</v>
      </c>
      <c r="T14" s="77"/>
      <c r="U14" s="31"/>
      <c r="V14" s="31"/>
      <c r="W14" s="31">
        <v>0</v>
      </c>
      <c r="X14" s="134"/>
      <c r="Y14" s="134"/>
      <c r="Z14" s="164"/>
      <c r="AA14" s="38"/>
      <c r="AB14" s="137">
        <v>34.36977818494096</v>
      </c>
      <c r="AC14" s="39"/>
    </row>
    <row r="15" spans="1:29" ht="35.25" customHeight="1">
      <c r="A15" s="27">
        <v>10</v>
      </c>
      <c r="B15" s="73" t="s">
        <v>235</v>
      </c>
      <c r="C15" s="73" t="s">
        <v>150</v>
      </c>
      <c r="D15" s="63" t="s">
        <v>236</v>
      </c>
      <c r="E15" s="73" t="s">
        <v>182</v>
      </c>
      <c r="F15" s="30"/>
      <c r="G15" s="31"/>
      <c r="H15" s="31"/>
      <c r="I15" s="31"/>
      <c r="J15" s="31"/>
      <c r="K15" s="31"/>
      <c r="L15" s="31"/>
      <c r="M15" s="31"/>
      <c r="N15" s="31"/>
      <c r="O15" s="32"/>
      <c r="P15" s="31">
        <v>0</v>
      </c>
      <c r="Q15" s="134"/>
      <c r="R15" s="134"/>
      <c r="S15" s="211"/>
      <c r="T15" s="77" t="s">
        <v>230</v>
      </c>
      <c r="U15" s="31">
        <v>4</v>
      </c>
      <c r="V15" s="31">
        <v>4</v>
      </c>
      <c r="W15" s="31">
        <v>8</v>
      </c>
      <c r="X15" s="134">
        <v>1798.63</v>
      </c>
      <c r="Y15" s="134">
        <v>3267.34</v>
      </c>
      <c r="Z15" s="164">
        <v>22000</v>
      </c>
      <c r="AA15" s="68"/>
      <c r="AB15" s="139">
        <v>2750</v>
      </c>
      <c r="AC15" s="39"/>
    </row>
    <row r="16" spans="1:29" ht="35.25" customHeight="1">
      <c r="A16" s="27">
        <v>11</v>
      </c>
      <c r="B16" s="73" t="s">
        <v>237</v>
      </c>
      <c r="C16" s="73" t="s">
        <v>150</v>
      </c>
      <c r="D16" s="63" t="s">
        <v>238</v>
      </c>
      <c r="E16" s="73" t="s">
        <v>239</v>
      </c>
      <c r="F16" s="30"/>
      <c r="G16" s="31"/>
      <c r="H16" s="31"/>
      <c r="I16" s="31"/>
      <c r="J16" s="31"/>
      <c r="K16" s="31"/>
      <c r="L16" s="31"/>
      <c r="M16" s="31"/>
      <c r="N16" s="31"/>
      <c r="O16" s="32"/>
      <c r="P16" s="31">
        <v>0</v>
      </c>
      <c r="Q16" s="134"/>
      <c r="R16" s="134"/>
      <c r="S16" s="211"/>
      <c r="T16" s="77" t="s">
        <v>125</v>
      </c>
      <c r="U16" s="31">
        <v>0</v>
      </c>
      <c r="V16" s="31">
        <v>2</v>
      </c>
      <c r="W16" s="31">
        <v>2</v>
      </c>
      <c r="X16" s="134">
        <v>170.04</v>
      </c>
      <c r="Y16" s="134">
        <v>630.44</v>
      </c>
      <c r="Z16" s="164">
        <v>4400</v>
      </c>
      <c r="AA16" s="38"/>
      <c r="AB16" s="139">
        <v>2200</v>
      </c>
      <c r="AC16" s="39"/>
    </row>
    <row r="17" spans="1:29" ht="35.25" customHeight="1">
      <c r="A17" s="27">
        <v>12</v>
      </c>
      <c r="B17" s="73" t="s">
        <v>240</v>
      </c>
      <c r="C17" s="73" t="s">
        <v>150</v>
      </c>
      <c r="D17" s="63" t="s">
        <v>241</v>
      </c>
      <c r="E17" s="73" t="s">
        <v>130</v>
      </c>
      <c r="F17" s="30" t="s">
        <v>120</v>
      </c>
      <c r="G17" s="31">
        <v>21</v>
      </c>
      <c r="H17" s="31">
        <v>0</v>
      </c>
      <c r="I17" s="31">
        <v>0</v>
      </c>
      <c r="J17" s="31">
        <v>168</v>
      </c>
      <c r="K17" s="31">
        <v>238</v>
      </c>
      <c r="L17" s="31">
        <v>0</v>
      </c>
      <c r="M17" s="31">
        <v>0</v>
      </c>
      <c r="N17" s="31">
        <v>0</v>
      </c>
      <c r="O17" s="32">
        <v>0</v>
      </c>
      <c r="P17" s="31">
        <v>427</v>
      </c>
      <c r="Q17" s="134">
        <v>45790.39</v>
      </c>
      <c r="R17" s="134">
        <v>47816.57</v>
      </c>
      <c r="S17" s="211">
        <v>320000</v>
      </c>
      <c r="T17" s="77"/>
      <c r="U17" s="31"/>
      <c r="V17" s="31"/>
      <c r="W17" s="31">
        <v>0</v>
      </c>
      <c r="X17" s="134"/>
      <c r="Y17" s="134"/>
      <c r="Z17" s="164"/>
      <c r="AA17" s="136"/>
      <c r="AB17" s="137">
        <v>22.123110036320497</v>
      </c>
      <c r="AC17" s="40"/>
    </row>
    <row r="18" spans="1:29" ht="35.25" customHeight="1">
      <c r="A18" s="27">
        <v>13</v>
      </c>
      <c r="B18" s="73" t="s">
        <v>242</v>
      </c>
      <c r="C18" s="73" t="s">
        <v>218</v>
      </c>
      <c r="D18" s="21" t="s">
        <v>243</v>
      </c>
      <c r="E18" s="63" t="s">
        <v>116</v>
      </c>
      <c r="F18" s="30"/>
      <c r="G18" s="31"/>
      <c r="H18" s="31"/>
      <c r="I18" s="31"/>
      <c r="J18" s="31"/>
      <c r="K18" s="31"/>
      <c r="L18" s="31"/>
      <c r="M18" s="31"/>
      <c r="N18" s="31"/>
      <c r="O18" s="32"/>
      <c r="P18" s="31">
        <v>0</v>
      </c>
      <c r="Q18" s="134"/>
      <c r="R18" s="134"/>
      <c r="S18" s="211"/>
      <c r="T18" s="77" t="s">
        <v>222</v>
      </c>
      <c r="U18" s="31">
        <v>0</v>
      </c>
      <c r="V18" s="31">
        <v>5</v>
      </c>
      <c r="W18" s="31">
        <v>5</v>
      </c>
      <c r="X18" s="134">
        <v>652.41</v>
      </c>
      <c r="Y18" s="134">
        <v>1565.96</v>
      </c>
      <c r="Z18" s="164">
        <v>17000</v>
      </c>
      <c r="AA18" s="38"/>
      <c r="AB18" s="139">
        <v>3400</v>
      </c>
      <c r="AC18" s="39"/>
    </row>
    <row r="19" spans="1:29" ht="35.25" customHeight="1" hidden="1">
      <c r="A19" s="27"/>
      <c r="B19" s="73"/>
      <c r="C19" s="73"/>
      <c r="D19" s="63"/>
      <c r="E19" s="73"/>
      <c r="F19" s="30"/>
      <c r="G19" s="31"/>
      <c r="H19" s="31"/>
      <c r="I19" s="31"/>
      <c r="J19" s="31"/>
      <c r="K19" s="31"/>
      <c r="L19" s="31"/>
      <c r="M19" s="31"/>
      <c r="N19" s="31"/>
      <c r="O19" s="32"/>
      <c r="P19" s="31"/>
      <c r="Q19" s="134"/>
      <c r="R19" s="134"/>
      <c r="S19" s="211"/>
      <c r="T19" s="35"/>
      <c r="U19" s="31"/>
      <c r="V19" s="31"/>
      <c r="W19" s="31"/>
      <c r="X19" s="134"/>
      <c r="Y19" s="134"/>
      <c r="Z19" s="164"/>
      <c r="AA19" s="57"/>
      <c r="AC19" s="39"/>
    </row>
    <row r="20" spans="1:29" ht="35.25" customHeight="1" hidden="1">
      <c r="A20" s="27">
        <v>15</v>
      </c>
      <c r="B20" s="28"/>
      <c r="C20" s="29"/>
      <c r="D20" s="21"/>
      <c r="E20" s="28"/>
      <c r="F20" s="30"/>
      <c r="G20" s="31"/>
      <c r="H20" s="31"/>
      <c r="I20" s="31"/>
      <c r="J20" s="31"/>
      <c r="K20" s="31"/>
      <c r="L20" s="31"/>
      <c r="M20" s="31"/>
      <c r="N20" s="31"/>
      <c r="O20" s="32"/>
      <c r="P20" s="31">
        <f aca="true" t="shared" si="0" ref="P20:P25">SUM(G20:O20)</f>
        <v>0</v>
      </c>
      <c r="Q20" s="134"/>
      <c r="R20" s="134"/>
      <c r="S20" s="211"/>
      <c r="T20" s="35"/>
      <c r="U20" s="31"/>
      <c r="V20" s="31"/>
      <c r="W20" s="31">
        <f aca="true" t="shared" si="1" ref="W20:W25">SUM(U20:V20)</f>
        <v>0</v>
      </c>
      <c r="X20" s="134"/>
      <c r="Y20" s="134"/>
      <c r="Z20" s="164"/>
      <c r="AA20" s="38"/>
      <c r="AB20" s="40" t="e">
        <f>Z20/W20</f>
        <v>#DIV/0!</v>
      </c>
      <c r="AC20" s="39"/>
    </row>
    <row r="21" spans="1:29" ht="35.25" customHeight="1" hidden="1">
      <c r="A21" s="27">
        <v>16</v>
      </c>
      <c r="B21" s="28"/>
      <c r="C21" s="29"/>
      <c r="D21" s="21"/>
      <c r="E21" s="28"/>
      <c r="F21" s="30"/>
      <c r="G21" s="31"/>
      <c r="H21" s="31"/>
      <c r="I21" s="31"/>
      <c r="J21" s="31"/>
      <c r="K21" s="31"/>
      <c r="L21" s="60"/>
      <c r="M21" s="31"/>
      <c r="N21" s="31"/>
      <c r="O21" s="32"/>
      <c r="P21" s="31"/>
      <c r="Q21" s="134"/>
      <c r="R21" s="134"/>
      <c r="S21" s="211"/>
      <c r="T21" s="35"/>
      <c r="U21" s="31"/>
      <c r="V21" s="31"/>
      <c r="W21" s="31">
        <f t="shared" si="1"/>
        <v>0</v>
      </c>
      <c r="X21" s="134"/>
      <c r="Y21" s="134"/>
      <c r="Z21" s="164"/>
      <c r="AA21" s="38"/>
      <c r="AB21" s="18" t="e">
        <f>S21/(Q21*0.3025)</f>
        <v>#DIV/0!</v>
      </c>
      <c r="AC21" s="39"/>
    </row>
    <row r="22" spans="1:29" ht="35.25" customHeight="1" hidden="1">
      <c r="A22" s="27">
        <v>17</v>
      </c>
      <c r="B22" s="28"/>
      <c r="C22" s="29"/>
      <c r="D22" s="21"/>
      <c r="E22" s="28"/>
      <c r="F22" s="30"/>
      <c r="G22" s="31"/>
      <c r="H22" s="31"/>
      <c r="I22" s="31"/>
      <c r="J22" s="31"/>
      <c r="K22" s="31"/>
      <c r="L22" s="31"/>
      <c r="M22" s="31"/>
      <c r="N22" s="31"/>
      <c r="O22" s="32"/>
      <c r="P22" s="31">
        <f t="shared" si="0"/>
        <v>0</v>
      </c>
      <c r="Q22" s="134"/>
      <c r="R22" s="134"/>
      <c r="S22" s="211"/>
      <c r="T22" s="35"/>
      <c r="U22" s="31"/>
      <c r="V22" s="31"/>
      <c r="W22" s="31">
        <f t="shared" si="1"/>
        <v>0</v>
      </c>
      <c r="X22" s="134"/>
      <c r="Y22" s="134"/>
      <c r="Z22" s="164"/>
      <c r="AA22" s="38"/>
      <c r="AB22" s="40" t="e">
        <f>Z22/W22</f>
        <v>#DIV/0!</v>
      </c>
      <c r="AC22" s="39"/>
    </row>
    <row r="23" spans="1:29" ht="35.25" customHeight="1" hidden="1">
      <c r="A23" s="27">
        <v>18</v>
      </c>
      <c r="B23" s="28"/>
      <c r="C23" s="29"/>
      <c r="D23" s="21"/>
      <c r="E23" s="28"/>
      <c r="F23" s="30"/>
      <c r="G23" s="31"/>
      <c r="H23" s="31"/>
      <c r="I23" s="31"/>
      <c r="J23" s="31"/>
      <c r="K23" s="31"/>
      <c r="L23" s="31"/>
      <c r="M23" s="31"/>
      <c r="N23" s="31"/>
      <c r="O23" s="32"/>
      <c r="P23" s="31">
        <f t="shared" si="0"/>
        <v>0</v>
      </c>
      <c r="Q23" s="134"/>
      <c r="R23" s="134"/>
      <c r="S23" s="211"/>
      <c r="T23" s="35"/>
      <c r="U23" s="31"/>
      <c r="V23" s="31"/>
      <c r="W23" s="31">
        <f t="shared" si="1"/>
        <v>0</v>
      </c>
      <c r="X23" s="134"/>
      <c r="Y23" s="134"/>
      <c r="Z23" s="164"/>
      <c r="AA23" s="38"/>
      <c r="AB23" s="40" t="e">
        <f>Z23/W23</f>
        <v>#DIV/0!</v>
      </c>
      <c r="AC23" s="39"/>
    </row>
    <row r="24" spans="1:29" ht="35.25" customHeight="1" hidden="1">
      <c r="A24" s="27">
        <v>19</v>
      </c>
      <c r="B24" s="28"/>
      <c r="C24" s="29"/>
      <c r="D24" s="21"/>
      <c r="E24" s="28"/>
      <c r="F24" s="30"/>
      <c r="G24" s="31"/>
      <c r="H24" s="31"/>
      <c r="I24" s="31"/>
      <c r="J24" s="31"/>
      <c r="K24" s="31"/>
      <c r="L24" s="31"/>
      <c r="M24" s="31"/>
      <c r="N24" s="31"/>
      <c r="O24" s="32"/>
      <c r="P24" s="31">
        <f t="shared" si="0"/>
        <v>0</v>
      </c>
      <c r="Q24" s="134"/>
      <c r="R24" s="134"/>
      <c r="S24" s="211"/>
      <c r="T24" s="35"/>
      <c r="U24" s="31"/>
      <c r="V24" s="31"/>
      <c r="W24" s="31">
        <f t="shared" si="1"/>
        <v>0</v>
      </c>
      <c r="X24" s="134"/>
      <c r="Y24" s="134"/>
      <c r="Z24" s="164"/>
      <c r="AA24" s="38"/>
      <c r="AB24" s="40" t="e">
        <f>Z24/W24</f>
        <v>#DIV/0!</v>
      </c>
      <c r="AC24" s="39"/>
    </row>
    <row r="25" spans="1:29" ht="35.25" customHeight="1" hidden="1">
      <c r="A25" s="27">
        <v>20</v>
      </c>
      <c r="B25" s="28"/>
      <c r="C25" s="29"/>
      <c r="D25" s="21"/>
      <c r="E25" s="28"/>
      <c r="F25" s="30"/>
      <c r="G25" s="31"/>
      <c r="H25" s="31"/>
      <c r="I25" s="31"/>
      <c r="J25" s="31"/>
      <c r="K25" s="31"/>
      <c r="L25" s="31"/>
      <c r="M25" s="31"/>
      <c r="N25" s="31"/>
      <c r="O25" s="32"/>
      <c r="P25" s="31">
        <f t="shared" si="0"/>
        <v>0</v>
      </c>
      <c r="Q25" s="134"/>
      <c r="R25" s="134"/>
      <c r="S25" s="211"/>
      <c r="T25" s="35"/>
      <c r="U25" s="31"/>
      <c r="V25" s="31"/>
      <c r="W25" s="31">
        <f t="shared" si="1"/>
        <v>0</v>
      </c>
      <c r="X25" s="134"/>
      <c r="Y25" s="134"/>
      <c r="Z25" s="164"/>
      <c r="AA25" s="38"/>
      <c r="AB25" s="40" t="e">
        <f>Z25/W25</f>
        <v>#DIV/0!</v>
      </c>
      <c r="AC25" s="39"/>
    </row>
    <row r="26" spans="1:29" s="130" customFormat="1" ht="35.25" customHeight="1" thickBot="1">
      <c r="A26" s="308" t="s">
        <v>30</v>
      </c>
      <c r="B26" s="309"/>
      <c r="C26" s="309"/>
      <c r="D26" s="309"/>
      <c r="E26" s="310"/>
      <c r="F26" s="155"/>
      <c r="G26" s="155">
        <f aca="true" t="shared" si="2" ref="G26:S26">SUM(G6:G25)</f>
        <v>21</v>
      </c>
      <c r="H26" s="155">
        <f t="shared" si="2"/>
        <v>0</v>
      </c>
      <c r="I26" s="155">
        <f t="shared" si="2"/>
        <v>14</v>
      </c>
      <c r="J26" s="155">
        <f t="shared" si="2"/>
        <v>259</v>
      </c>
      <c r="K26" s="155">
        <f t="shared" si="2"/>
        <v>346</v>
      </c>
      <c r="L26" s="155">
        <f t="shared" si="2"/>
        <v>0</v>
      </c>
      <c r="M26" s="155">
        <f t="shared" si="2"/>
        <v>0</v>
      </c>
      <c r="N26" s="155">
        <f t="shared" si="2"/>
        <v>0</v>
      </c>
      <c r="O26" s="155">
        <f t="shared" si="2"/>
        <v>0</v>
      </c>
      <c r="P26" s="155">
        <f t="shared" si="2"/>
        <v>640</v>
      </c>
      <c r="Q26" s="210">
        <f t="shared" si="2"/>
        <v>73570.45999999999</v>
      </c>
      <c r="R26" s="210">
        <f>SUM(R6:R25)</f>
        <v>77034.67</v>
      </c>
      <c r="S26" s="212">
        <f t="shared" si="2"/>
        <v>580000</v>
      </c>
      <c r="T26" s="158"/>
      <c r="U26" s="159">
        <f aca="true" t="shared" si="3" ref="U26:Z26">SUM(U6:U25)</f>
        <v>4</v>
      </c>
      <c r="V26" s="159">
        <f t="shared" si="3"/>
        <v>135</v>
      </c>
      <c r="W26" s="159">
        <f t="shared" si="3"/>
        <v>139</v>
      </c>
      <c r="X26" s="210">
        <f t="shared" si="3"/>
        <v>13815.690000000002</v>
      </c>
      <c r="Y26" s="210">
        <f t="shared" si="3"/>
        <v>26642.139999999996</v>
      </c>
      <c r="Z26" s="213">
        <f t="shared" si="3"/>
        <v>202000</v>
      </c>
      <c r="AA26" s="161"/>
      <c r="AB26" s="128"/>
      <c r="AC26" s="129"/>
    </row>
    <row r="27" spans="2:28" ht="23.25" customHeight="1" hidden="1" thickBot="1">
      <c r="B27" s="20">
        <f>COUNTIF(B6:B25,"*")</f>
        <v>13</v>
      </c>
      <c r="F27" s="20">
        <f>COUNTIF(F6:F25,"*")</f>
        <v>4</v>
      </c>
      <c r="G27" s="20">
        <f>G26</f>
        <v>21</v>
      </c>
      <c r="H27" s="20">
        <f>H26</f>
        <v>0</v>
      </c>
      <c r="I27" s="20">
        <f aca="true" t="shared" si="4" ref="I27:O27">I26</f>
        <v>14</v>
      </c>
      <c r="J27" s="20">
        <f t="shared" si="4"/>
        <v>259</v>
      </c>
      <c r="K27" s="20">
        <f t="shared" si="4"/>
        <v>346</v>
      </c>
      <c r="L27" s="20">
        <f t="shared" si="4"/>
        <v>0</v>
      </c>
      <c r="M27" s="20">
        <f t="shared" si="4"/>
        <v>0</v>
      </c>
      <c r="N27" s="20">
        <f t="shared" si="4"/>
        <v>0</v>
      </c>
      <c r="O27" s="20">
        <f t="shared" si="4"/>
        <v>0</v>
      </c>
      <c r="P27" s="20">
        <f>SUM(G27:O27)</f>
        <v>640</v>
      </c>
      <c r="Q27" s="70">
        <f>Q26</f>
        <v>73570.45999999999</v>
      </c>
      <c r="R27" s="69">
        <f>R26</f>
        <v>77034.67</v>
      </c>
      <c r="S27" s="70">
        <f>S26</f>
        <v>580000</v>
      </c>
      <c r="T27" s="26">
        <f>COUNTIF(T6:T25,"&gt;0")+COUNTIF(T6:T25,"*")</f>
        <v>9</v>
      </c>
      <c r="U27" s="69">
        <f aca="true" t="shared" si="5" ref="U27:AA27">U26</f>
        <v>4</v>
      </c>
      <c r="V27" s="69">
        <f t="shared" si="5"/>
        <v>135</v>
      </c>
      <c r="W27" s="69">
        <f t="shared" si="5"/>
        <v>139</v>
      </c>
      <c r="X27" s="69">
        <f t="shared" si="5"/>
        <v>13815.690000000002</v>
      </c>
      <c r="Y27" s="69">
        <f t="shared" si="5"/>
        <v>26642.139999999996</v>
      </c>
      <c r="Z27" s="69">
        <f t="shared" si="5"/>
        <v>202000</v>
      </c>
      <c r="AA27" s="69">
        <f t="shared" si="5"/>
        <v>0</v>
      </c>
      <c r="AB27" s="26"/>
    </row>
    <row r="28" spans="1:27" s="49" customFormat="1" ht="35.25" customHeight="1">
      <c r="A28" s="317" t="str">
        <f>'1月 '!A28:B28</f>
        <v>去(110)年</v>
      </c>
      <c r="B28" s="318"/>
      <c r="C28" s="319" t="s">
        <v>68</v>
      </c>
      <c r="D28" s="319"/>
      <c r="E28" s="320"/>
      <c r="F28" s="43"/>
      <c r="G28" s="43">
        <v>0</v>
      </c>
      <c r="H28" s="43">
        <v>0</v>
      </c>
      <c r="I28" s="43">
        <v>0</v>
      </c>
      <c r="J28" s="43">
        <v>78</v>
      </c>
      <c r="K28" s="43">
        <v>38</v>
      </c>
      <c r="L28" s="43">
        <v>0</v>
      </c>
      <c r="M28" s="43">
        <v>0</v>
      </c>
      <c r="N28" s="43">
        <v>0</v>
      </c>
      <c r="O28" s="43">
        <v>0</v>
      </c>
      <c r="P28" s="43">
        <v>116</v>
      </c>
      <c r="Q28" s="154">
        <v>10633.86</v>
      </c>
      <c r="R28" s="154">
        <v>11167.59</v>
      </c>
      <c r="S28" s="214">
        <v>77500</v>
      </c>
      <c r="T28" s="46"/>
      <c r="U28" s="43">
        <v>14</v>
      </c>
      <c r="V28" s="43">
        <v>87</v>
      </c>
      <c r="W28" s="43">
        <v>101</v>
      </c>
      <c r="X28" s="154">
        <v>10694.39</v>
      </c>
      <c r="Y28" s="154">
        <v>21067.75</v>
      </c>
      <c r="Z28" s="215">
        <v>138300</v>
      </c>
      <c r="AA28" s="48"/>
    </row>
    <row r="29" spans="1:27" s="49" customFormat="1" ht="35.25" customHeight="1" thickBot="1">
      <c r="A29" s="311" t="str">
        <f>'1月 '!A29:E29</f>
        <v>110與111年同月推案增減率</v>
      </c>
      <c r="B29" s="312"/>
      <c r="C29" s="312"/>
      <c r="D29" s="312"/>
      <c r="E29" s="312"/>
      <c r="F29" s="50"/>
      <c r="G29" s="50"/>
      <c r="H29" s="50"/>
      <c r="I29" s="50"/>
      <c r="J29" s="50"/>
      <c r="K29" s="50"/>
      <c r="L29" s="50"/>
      <c r="M29" s="50"/>
      <c r="N29" s="51"/>
      <c r="O29" s="313">
        <f>(P26-P28)/P28</f>
        <v>4.517241379310345</v>
      </c>
      <c r="P29" s="314"/>
      <c r="Q29" s="52"/>
      <c r="R29" s="52"/>
      <c r="S29" s="53">
        <f>(S26-S28)/S28</f>
        <v>6.483870967741935</v>
      </c>
      <c r="T29" s="54"/>
      <c r="U29" s="313">
        <f>(W26-W28)/W28</f>
        <v>0.37623762376237624</v>
      </c>
      <c r="V29" s="315"/>
      <c r="W29" s="316"/>
      <c r="X29" s="52"/>
      <c r="Y29" s="52"/>
      <c r="Z29" s="55">
        <f>(Z26-Z28)/Z28</f>
        <v>0.46059291395516994</v>
      </c>
      <c r="AA29" s="56"/>
    </row>
    <row r="31" spans="1:5" ht="15.75">
      <c r="A31" s="361"/>
      <c r="B31" s="362"/>
      <c r="C31" s="362"/>
      <c r="D31" s="362"/>
      <c r="E31" s="362"/>
    </row>
    <row r="32" ht="15.75">
      <c r="B32" s="58"/>
    </row>
  </sheetData>
  <sheetProtection/>
  <mergeCells count="34">
    <mergeCell ref="A1:P1"/>
    <mergeCell ref="A2:E2"/>
    <mergeCell ref="F2:S2"/>
    <mergeCell ref="T2:Z2"/>
    <mergeCell ref="AA2:AA5"/>
    <mergeCell ref="A3:A5"/>
    <mergeCell ref="B3:B5"/>
    <mergeCell ref="C3:C5"/>
    <mergeCell ref="D3:D5"/>
    <mergeCell ref="Z3:Z5"/>
    <mergeCell ref="G4:G5"/>
    <mergeCell ref="H4:H5"/>
    <mergeCell ref="I4:O4"/>
    <mergeCell ref="P4:P5"/>
    <mergeCell ref="V4:V5"/>
    <mergeCell ref="W4:W5"/>
    <mergeCell ref="S3:S5"/>
    <mergeCell ref="R3:R5"/>
    <mergeCell ref="X3:X5"/>
    <mergeCell ref="Y3:Y5"/>
    <mergeCell ref="U29:W29"/>
    <mergeCell ref="E3:E5"/>
    <mergeCell ref="F3:F5"/>
    <mergeCell ref="U4:U5"/>
    <mergeCell ref="G3:P3"/>
    <mergeCell ref="Q3:Q5"/>
    <mergeCell ref="T3:T5"/>
    <mergeCell ref="U3:W3"/>
    <mergeCell ref="A31:E31"/>
    <mergeCell ref="A26:E26"/>
    <mergeCell ref="A28:B28"/>
    <mergeCell ref="C28:E28"/>
    <mergeCell ref="A29:E29"/>
    <mergeCell ref="O29:P29"/>
  </mergeCells>
  <printOptions horizontalCentered="1"/>
  <pageMargins left="0.3937007874015748" right="0.1968503937007874" top="0.5905511811023623" bottom="0.5905511811023623" header="0.3937007874015748" footer="0.3937007874015748"/>
  <pageSetup fitToHeight="0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C32"/>
  <sheetViews>
    <sheetView zoomScale="70" zoomScaleNormal="70" zoomScaleSheetLayoutView="70" zoomScalePageLayoutView="0" workbookViewId="0" topLeftCell="A1">
      <selection activeCell="Q36" sqref="Q36"/>
    </sheetView>
  </sheetViews>
  <sheetFormatPr defaultColWidth="0" defaultRowHeight="16.5"/>
  <cols>
    <col min="1" max="1" width="4.125" style="20" customWidth="1"/>
    <col min="2" max="2" width="7.875" style="20" customWidth="1"/>
    <col min="3" max="3" width="6.75390625" style="41" customWidth="1"/>
    <col min="4" max="4" width="7.25390625" style="20" customWidth="1"/>
    <col min="5" max="5" width="7.125" style="20" customWidth="1"/>
    <col min="6" max="15" width="5.25390625" style="20" customWidth="1"/>
    <col min="16" max="16" width="6.75390625" style="20" customWidth="1"/>
    <col min="17" max="17" width="12.00390625" style="20" customWidth="1"/>
    <col min="18" max="18" width="11.875" style="20" bestFit="1" customWidth="1"/>
    <col min="19" max="19" width="11.75390625" style="42" customWidth="1"/>
    <col min="20" max="20" width="5.125" style="20" customWidth="1"/>
    <col min="21" max="23" width="5.75390625" style="20" customWidth="1"/>
    <col min="24" max="24" width="12.50390625" style="20" bestFit="1" customWidth="1"/>
    <col min="25" max="25" width="11.875" style="20" bestFit="1" customWidth="1"/>
    <col min="26" max="26" width="10.25390625" style="20" customWidth="1"/>
    <col min="27" max="27" width="9.25390625" style="20" customWidth="1"/>
    <col min="28" max="28" width="9.00390625" style="18" bestFit="1" customWidth="1"/>
    <col min="29" max="29" width="7.375" style="19" customWidth="1"/>
    <col min="30" max="30" width="6.875" style="20" customWidth="1"/>
    <col min="31" max="31" width="6.75390625" style="20" customWidth="1"/>
    <col min="32" max="36" width="0" style="20" hidden="1" customWidth="1"/>
    <col min="37" max="16384" width="9.00390625" style="20" hidden="1" customWidth="1"/>
  </cols>
  <sheetData>
    <row r="1" spans="1:27" ht="42" customHeight="1" thickBot="1">
      <c r="A1" s="321" t="s">
        <v>66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59" t="str">
        <f>'1月 '!Q1</f>
        <v>111年</v>
      </c>
      <c r="R1" s="125" t="s">
        <v>258</v>
      </c>
      <c r="S1" s="125"/>
      <c r="T1" s="125"/>
      <c r="U1" s="125"/>
      <c r="V1" s="125"/>
      <c r="W1" s="125"/>
      <c r="X1" s="125"/>
      <c r="Y1" s="125"/>
      <c r="Z1" s="125"/>
      <c r="AA1" s="125"/>
    </row>
    <row r="2" spans="1:27" ht="30" customHeight="1">
      <c r="A2" s="324" t="s">
        <v>1</v>
      </c>
      <c r="B2" s="325"/>
      <c r="C2" s="325"/>
      <c r="D2" s="325"/>
      <c r="E2" s="326"/>
      <c r="F2" s="327" t="s">
        <v>2</v>
      </c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8" t="s">
        <v>3</v>
      </c>
      <c r="U2" s="329"/>
      <c r="V2" s="329"/>
      <c r="W2" s="329"/>
      <c r="X2" s="329"/>
      <c r="Y2" s="329"/>
      <c r="Z2" s="330"/>
      <c r="AA2" s="345" t="s">
        <v>38</v>
      </c>
    </row>
    <row r="3" spans="1:27" ht="20.25" customHeight="1">
      <c r="A3" s="348" t="s">
        <v>4</v>
      </c>
      <c r="B3" s="331" t="s">
        <v>5</v>
      </c>
      <c r="C3" s="351" t="s">
        <v>6</v>
      </c>
      <c r="D3" s="351" t="s">
        <v>39</v>
      </c>
      <c r="E3" s="331" t="s">
        <v>81</v>
      </c>
      <c r="F3" s="338" t="s">
        <v>41</v>
      </c>
      <c r="G3" s="342" t="s">
        <v>42</v>
      </c>
      <c r="H3" s="343"/>
      <c r="I3" s="343"/>
      <c r="J3" s="343"/>
      <c r="K3" s="343"/>
      <c r="L3" s="343"/>
      <c r="M3" s="343"/>
      <c r="N3" s="343"/>
      <c r="O3" s="343"/>
      <c r="P3" s="344"/>
      <c r="Q3" s="331" t="s">
        <v>43</v>
      </c>
      <c r="R3" s="322" t="s">
        <v>48</v>
      </c>
      <c r="S3" s="355" t="s">
        <v>44</v>
      </c>
      <c r="T3" s="340" t="s">
        <v>45</v>
      </c>
      <c r="U3" s="341" t="s">
        <v>46</v>
      </c>
      <c r="V3" s="341"/>
      <c r="W3" s="341"/>
      <c r="X3" s="322" t="s">
        <v>47</v>
      </c>
      <c r="Y3" s="322" t="s">
        <v>49</v>
      </c>
      <c r="Z3" s="334" t="s">
        <v>50</v>
      </c>
      <c r="AA3" s="346"/>
    </row>
    <row r="4" spans="1:27" ht="20.25" customHeight="1">
      <c r="A4" s="349"/>
      <c r="B4" s="332"/>
      <c r="C4" s="352"/>
      <c r="D4" s="352"/>
      <c r="E4" s="332"/>
      <c r="F4" s="354"/>
      <c r="G4" s="338" t="s">
        <v>51</v>
      </c>
      <c r="H4" s="338" t="s">
        <v>52</v>
      </c>
      <c r="I4" s="335" t="s">
        <v>53</v>
      </c>
      <c r="J4" s="336"/>
      <c r="K4" s="336"/>
      <c r="L4" s="336"/>
      <c r="M4" s="336"/>
      <c r="N4" s="336"/>
      <c r="O4" s="337"/>
      <c r="P4" s="338" t="s">
        <v>54</v>
      </c>
      <c r="Q4" s="332"/>
      <c r="R4" s="322"/>
      <c r="S4" s="356"/>
      <c r="T4" s="340"/>
      <c r="U4" s="323" t="s">
        <v>55</v>
      </c>
      <c r="V4" s="323" t="s">
        <v>56</v>
      </c>
      <c r="W4" s="323" t="s">
        <v>54</v>
      </c>
      <c r="X4" s="322"/>
      <c r="Y4" s="322"/>
      <c r="Z4" s="334"/>
      <c r="AA4" s="346"/>
    </row>
    <row r="5" spans="1:29" s="26" customFormat="1" ht="20.25" customHeight="1">
      <c r="A5" s="350"/>
      <c r="B5" s="333"/>
      <c r="C5" s="353"/>
      <c r="D5" s="353"/>
      <c r="E5" s="333"/>
      <c r="F5" s="339"/>
      <c r="G5" s="339"/>
      <c r="H5" s="339"/>
      <c r="I5" s="22" t="s">
        <v>57</v>
      </c>
      <c r="J5" s="22" t="s">
        <v>58</v>
      </c>
      <c r="K5" s="22" t="s">
        <v>59</v>
      </c>
      <c r="L5" s="22" t="s">
        <v>60</v>
      </c>
      <c r="M5" s="22" t="s">
        <v>61</v>
      </c>
      <c r="N5" s="22" t="s">
        <v>62</v>
      </c>
      <c r="O5" s="23" t="s">
        <v>63</v>
      </c>
      <c r="P5" s="339"/>
      <c r="Q5" s="333"/>
      <c r="R5" s="322"/>
      <c r="S5" s="357"/>
      <c r="T5" s="340"/>
      <c r="U5" s="323"/>
      <c r="V5" s="323"/>
      <c r="W5" s="323"/>
      <c r="X5" s="322"/>
      <c r="Y5" s="322"/>
      <c r="Z5" s="334"/>
      <c r="AA5" s="347"/>
      <c r="AB5" s="24"/>
      <c r="AC5" s="25"/>
    </row>
    <row r="6" spans="1:29" ht="35.25" customHeight="1">
      <c r="A6" s="27">
        <v>1</v>
      </c>
      <c r="B6" s="73" t="s">
        <v>228</v>
      </c>
      <c r="C6" s="135" t="s">
        <v>114</v>
      </c>
      <c r="D6" s="63" t="s">
        <v>244</v>
      </c>
      <c r="E6" s="73" t="s">
        <v>124</v>
      </c>
      <c r="F6" s="30"/>
      <c r="G6" s="31"/>
      <c r="H6" s="31"/>
      <c r="I6" s="31"/>
      <c r="J6" s="31"/>
      <c r="K6" s="31"/>
      <c r="L6" s="31"/>
      <c r="M6" s="31"/>
      <c r="N6" s="31"/>
      <c r="O6" s="32"/>
      <c r="P6" s="31">
        <v>0</v>
      </c>
      <c r="Q6" s="33"/>
      <c r="R6" s="36"/>
      <c r="S6" s="34"/>
      <c r="T6" s="35" t="s">
        <v>230</v>
      </c>
      <c r="U6" s="31">
        <v>0</v>
      </c>
      <c r="V6" s="31">
        <v>40</v>
      </c>
      <c r="W6" s="31">
        <v>40</v>
      </c>
      <c r="X6" s="134">
        <v>3896.41</v>
      </c>
      <c r="Y6" s="134">
        <v>6836.76</v>
      </c>
      <c r="Z6" s="37">
        <v>55000</v>
      </c>
      <c r="AA6" s="68"/>
      <c r="AB6" s="139">
        <v>1375</v>
      </c>
      <c r="AC6" s="39"/>
    </row>
    <row r="7" spans="1:29" ht="35.25" customHeight="1">
      <c r="A7" s="27">
        <v>2</v>
      </c>
      <c r="B7" s="73" t="s">
        <v>245</v>
      </c>
      <c r="C7" s="135" t="s">
        <v>114</v>
      </c>
      <c r="D7" s="21" t="s">
        <v>246</v>
      </c>
      <c r="E7" s="73" t="s">
        <v>124</v>
      </c>
      <c r="F7" s="30"/>
      <c r="G7" s="31"/>
      <c r="H7" s="31"/>
      <c r="I7" s="31"/>
      <c r="J7" s="31"/>
      <c r="K7" s="31"/>
      <c r="L7" s="31"/>
      <c r="M7" s="31"/>
      <c r="N7" s="31"/>
      <c r="O7" s="32"/>
      <c r="P7" s="31">
        <v>0</v>
      </c>
      <c r="Q7" s="33"/>
      <c r="R7" s="36"/>
      <c r="S7" s="34"/>
      <c r="T7" s="35" t="s">
        <v>170</v>
      </c>
      <c r="U7" s="31">
        <v>0</v>
      </c>
      <c r="V7" s="31">
        <v>7</v>
      </c>
      <c r="W7" s="31">
        <v>7</v>
      </c>
      <c r="X7" s="134">
        <v>870.95</v>
      </c>
      <c r="Y7" s="134">
        <v>2061.74</v>
      </c>
      <c r="Z7" s="37">
        <v>21000</v>
      </c>
      <c r="AA7" s="38"/>
      <c r="AB7" s="139">
        <v>3000</v>
      </c>
      <c r="AC7" s="39"/>
    </row>
    <row r="8" spans="1:29" ht="35.25" customHeight="1">
      <c r="A8" s="27">
        <v>3</v>
      </c>
      <c r="B8" s="73" t="s">
        <v>247</v>
      </c>
      <c r="C8" s="135" t="s">
        <v>128</v>
      </c>
      <c r="D8" s="63" t="s">
        <v>200</v>
      </c>
      <c r="E8" s="63" t="s">
        <v>146</v>
      </c>
      <c r="F8" s="30" t="s">
        <v>125</v>
      </c>
      <c r="G8" s="31">
        <v>0</v>
      </c>
      <c r="H8" s="31">
        <v>0</v>
      </c>
      <c r="I8" s="31">
        <v>0</v>
      </c>
      <c r="J8" s="31">
        <v>0</v>
      </c>
      <c r="K8" s="31">
        <v>17</v>
      </c>
      <c r="L8" s="31">
        <v>0</v>
      </c>
      <c r="M8" s="31">
        <v>0</v>
      </c>
      <c r="N8" s="31">
        <v>0</v>
      </c>
      <c r="O8" s="32">
        <v>0</v>
      </c>
      <c r="P8" s="31">
        <v>17</v>
      </c>
      <c r="Q8" s="33">
        <v>1350.66</v>
      </c>
      <c r="R8" s="36">
        <v>1400.39</v>
      </c>
      <c r="S8" s="34">
        <v>9500</v>
      </c>
      <c r="T8" s="35"/>
      <c r="U8" s="31"/>
      <c r="V8" s="31"/>
      <c r="W8" s="31">
        <v>0</v>
      </c>
      <c r="X8" s="134"/>
      <c r="Y8" s="134"/>
      <c r="Z8" s="37"/>
      <c r="AA8" s="153" t="s">
        <v>126</v>
      </c>
      <c r="AB8" s="137">
        <v>22.425866135637893</v>
      </c>
      <c r="AC8" s="39"/>
    </row>
    <row r="9" spans="1:29" ht="35.25" customHeight="1">
      <c r="A9" s="27">
        <v>4</v>
      </c>
      <c r="B9" s="73" t="s">
        <v>248</v>
      </c>
      <c r="C9" s="135" t="s">
        <v>128</v>
      </c>
      <c r="D9" s="63" t="s">
        <v>249</v>
      </c>
      <c r="E9" s="73" t="s">
        <v>250</v>
      </c>
      <c r="F9" s="30"/>
      <c r="G9" s="31"/>
      <c r="H9" s="31"/>
      <c r="I9" s="31"/>
      <c r="J9" s="31"/>
      <c r="K9" s="31"/>
      <c r="L9" s="31"/>
      <c r="M9" s="31"/>
      <c r="N9" s="31"/>
      <c r="O9" s="32"/>
      <c r="P9" s="31">
        <v>0</v>
      </c>
      <c r="Q9" s="33"/>
      <c r="R9" s="36"/>
      <c r="S9" s="34"/>
      <c r="T9" s="35">
        <v>2</v>
      </c>
      <c r="U9" s="31">
        <v>10</v>
      </c>
      <c r="V9" s="31">
        <v>0</v>
      </c>
      <c r="W9" s="31">
        <v>10</v>
      </c>
      <c r="X9" s="134">
        <v>3233.52</v>
      </c>
      <c r="Y9" s="134">
        <v>3965.09</v>
      </c>
      <c r="Z9" s="37">
        <v>40000</v>
      </c>
      <c r="AA9" s="153" t="s">
        <v>251</v>
      </c>
      <c r="AB9" s="139">
        <v>4000</v>
      </c>
      <c r="AC9" s="40"/>
    </row>
    <row r="10" spans="1:29" ht="35.25" customHeight="1" hidden="1">
      <c r="A10" s="27"/>
      <c r="B10" s="28"/>
      <c r="C10" s="29"/>
      <c r="D10" s="21"/>
      <c r="E10" s="28"/>
      <c r="F10" s="30"/>
      <c r="G10" s="31"/>
      <c r="H10" s="31"/>
      <c r="I10" s="31"/>
      <c r="J10" s="31"/>
      <c r="K10" s="31"/>
      <c r="L10" s="31"/>
      <c r="M10" s="31"/>
      <c r="N10" s="31"/>
      <c r="O10" s="32"/>
      <c r="P10" s="31"/>
      <c r="Q10" s="33"/>
      <c r="R10" s="36"/>
      <c r="S10" s="34"/>
      <c r="T10" s="35"/>
      <c r="U10" s="31"/>
      <c r="V10" s="31"/>
      <c r="W10" s="31"/>
      <c r="X10" s="36"/>
      <c r="Y10" s="36"/>
      <c r="Z10" s="37"/>
      <c r="AA10" s="38"/>
      <c r="AB10" s="40"/>
      <c r="AC10" s="39"/>
    </row>
    <row r="11" spans="1:29" ht="35.25" customHeight="1" hidden="1">
      <c r="A11" s="27"/>
      <c r="B11" s="28"/>
      <c r="C11" s="29"/>
      <c r="D11" s="21"/>
      <c r="E11" s="28"/>
      <c r="F11" s="30"/>
      <c r="G11" s="31"/>
      <c r="H11" s="31"/>
      <c r="I11" s="31"/>
      <c r="J11" s="31"/>
      <c r="K11" s="31"/>
      <c r="L11" s="31"/>
      <c r="M11" s="31"/>
      <c r="N11" s="31"/>
      <c r="O11" s="32"/>
      <c r="P11" s="31"/>
      <c r="Q11" s="33"/>
      <c r="R11" s="36"/>
      <c r="S11" s="34"/>
      <c r="T11" s="35"/>
      <c r="U11" s="31"/>
      <c r="V11" s="31"/>
      <c r="W11" s="31"/>
      <c r="X11" s="36"/>
      <c r="Y11" s="36"/>
      <c r="Z11" s="37"/>
      <c r="AA11" s="38"/>
      <c r="AB11" s="40"/>
      <c r="AC11" s="39"/>
    </row>
    <row r="12" spans="1:29" ht="35.25" customHeight="1" hidden="1">
      <c r="A12" s="27"/>
      <c r="B12" s="28"/>
      <c r="C12" s="29"/>
      <c r="D12" s="21"/>
      <c r="E12" s="28"/>
      <c r="F12" s="30"/>
      <c r="G12" s="31"/>
      <c r="H12" s="31"/>
      <c r="I12" s="31"/>
      <c r="J12" s="31"/>
      <c r="K12" s="31"/>
      <c r="L12" s="31"/>
      <c r="M12" s="31"/>
      <c r="N12" s="31"/>
      <c r="O12" s="32"/>
      <c r="P12" s="31"/>
      <c r="Q12" s="33"/>
      <c r="R12" s="36"/>
      <c r="S12" s="34"/>
      <c r="T12" s="35"/>
      <c r="U12" s="31"/>
      <c r="V12" s="31"/>
      <c r="W12" s="31"/>
      <c r="X12" s="36"/>
      <c r="Y12" s="36"/>
      <c r="Z12" s="37"/>
      <c r="AA12" s="38"/>
      <c r="AB12" s="40"/>
      <c r="AC12" s="39"/>
    </row>
    <row r="13" spans="1:29" ht="35.25" customHeight="1" hidden="1">
      <c r="A13" s="27">
        <v>8</v>
      </c>
      <c r="B13" s="28"/>
      <c r="C13" s="29"/>
      <c r="D13" s="21"/>
      <c r="E13" s="28"/>
      <c r="F13" s="30"/>
      <c r="G13" s="31"/>
      <c r="H13" s="31"/>
      <c r="I13" s="31"/>
      <c r="J13" s="31"/>
      <c r="K13" s="31"/>
      <c r="L13" s="31"/>
      <c r="M13" s="31"/>
      <c r="N13" s="31"/>
      <c r="O13" s="32"/>
      <c r="P13" s="31"/>
      <c r="Q13" s="33"/>
      <c r="R13" s="36"/>
      <c r="S13" s="34"/>
      <c r="T13" s="35"/>
      <c r="U13" s="31"/>
      <c r="V13" s="31"/>
      <c r="W13" s="31"/>
      <c r="X13" s="36"/>
      <c r="Y13" s="36"/>
      <c r="Z13" s="37"/>
      <c r="AA13" s="38"/>
      <c r="AB13" s="40"/>
      <c r="AC13" s="39"/>
    </row>
    <row r="14" spans="1:29" ht="35.25" customHeight="1" hidden="1">
      <c r="A14" s="27">
        <v>9</v>
      </c>
      <c r="B14" s="28"/>
      <c r="C14" s="29"/>
      <c r="D14" s="21"/>
      <c r="E14" s="65"/>
      <c r="F14" s="30"/>
      <c r="G14" s="31"/>
      <c r="H14" s="31"/>
      <c r="I14" s="31"/>
      <c r="J14" s="31"/>
      <c r="K14" s="31"/>
      <c r="L14" s="31"/>
      <c r="M14" s="31"/>
      <c r="N14" s="31"/>
      <c r="O14" s="32"/>
      <c r="P14" s="31"/>
      <c r="Q14" s="33"/>
      <c r="R14" s="36"/>
      <c r="S14" s="34"/>
      <c r="T14" s="35"/>
      <c r="U14" s="31"/>
      <c r="V14" s="31"/>
      <c r="W14" s="31"/>
      <c r="X14" s="36"/>
      <c r="Y14" s="36"/>
      <c r="Z14" s="37"/>
      <c r="AA14" s="38"/>
      <c r="AB14" s="40"/>
      <c r="AC14" s="39"/>
    </row>
    <row r="15" spans="1:29" ht="35.25" customHeight="1" hidden="1">
      <c r="A15" s="27">
        <v>10</v>
      </c>
      <c r="B15" s="28"/>
      <c r="C15" s="29"/>
      <c r="D15" s="21"/>
      <c r="E15" s="28"/>
      <c r="F15" s="30"/>
      <c r="G15" s="31"/>
      <c r="H15" s="31"/>
      <c r="I15" s="31"/>
      <c r="J15" s="31"/>
      <c r="K15" s="31"/>
      <c r="L15" s="31"/>
      <c r="M15" s="31"/>
      <c r="N15" s="31"/>
      <c r="O15" s="32"/>
      <c r="P15" s="31">
        <f aca="true" t="shared" si="0" ref="P15:P25">SUM(G15:O15)</f>
        <v>0</v>
      </c>
      <c r="Q15" s="33"/>
      <c r="R15" s="36"/>
      <c r="S15" s="34"/>
      <c r="T15" s="35"/>
      <c r="U15" s="31"/>
      <c r="V15" s="31"/>
      <c r="W15" s="31">
        <f aca="true" t="shared" si="1" ref="W15:W25">SUM(U15:V15)</f>
        <v>0</v>
      </c>
      <c r="X15" s="36"/>
      <c r="Y15" s="36"/>
      <c r="Z15" s="37"/>
      <c r="AA15" s="38"/>
      <c r="AB15" s="40" t="e">
        <f>Z15/W15</f>
        <v>#DIV/0!</v>
      </c>
      <c r="AC15" s="39"/>
    </row>
    <row r="16" spans="1:29" ht="35.25" customHeight="1" hidden="1">
      <c r="A16" s="27">
        <v>11</v>
      </c>
      <c r="B16" s="28"/>
      <c r="C16" s="29"/>
      <c r="D16" s="28"/>
      <c r="E16" s="28"/>
      <c r="F16" s="30"/>
      <c r="G16" s="31"/>
      <c r="H16" s="31"/>
      <c r="I16" s="31"/>
      <c r="J16" s="31"/>
      <c r="K16" s="31"/>
      <c r="L16" s="31"/>
      <c r="M16" s="31"/>
      <c r="N16" s="31"/>
      <c r="O16" s="32"/>
      <c r="P16" s="31">
        <f t="shared" si="0"/>
        <v>0</v>
      </c>
      <c r="Q16" s="33"/>
      <c r="R16" s="36"/>
      <c r="S16" s="34"/>
      <c r="T16" s="35"/>
      <c r="U16" s="31"/>
      <c r="V16" s="31"/>
      <c r="W16" s="31">
        <f>SUM(U16:V16)</f>
        <v>0</v>
      </c>
      <c r="X16" s="36"/>
      <c r="Y16" s="36"/>
      <c r="Z16" s="37"/>
      <c r="AA16" s="38"/>
      <c r="AB16" s="18" t="e">
        <f>S16/(Q16*0.3025)</f>
        <v>#DIV/0!</v>
      </c>
      <c r="AC16" s="39"/>
    </row>
    <row r="17" spans="1:29" ht="35.25" customHeight="1" hidden="1">
      <c r="A17" s="27">
        <v>12</v>
      </c>
      <c r="B17" s="28"/>
      <c r="C17" s="29"/>
      <c r="D17" s="28"/>
      <c r="E17" s="28"/>
      <c r="F17" s="30"/>
      <c r="G17" s="31"/>
      <c r="H17" s="31"/>
      <c r="I17" s="31"/>
      <c r="J17" s="31"/>
      <c r="K17" s="31"/>
      <c r="L17" s="31"/>
      <c r="M17" s="31"/>
      <c r="N17" s="31"/>
      <c r="O17" s="32"/>
      <c r="P17" s="31">
        <f t="shared" si="0"/>
        <v>0</v>
      </c>
      <c r="Q17" s="33"/>
      <c r="R17" s="36"/>
      <c r="S17" s="34"/>
      <c r="T17" s="35"/>
      <c r="U17" s="31"/>
      <c r="V17" s="31"/>
      <c r="W17" s="31">
        <f>SUM(U17:V17)</f>
        <v>0</v>
      </c>
      <c r="X17" s="36"/>
      <c r="Y17" s="36"/>
      <c r="Z17" s="37"/>
      <c r="AA17" s="38"/>
      <c r="AB17" s="40" t="e">
        <f>Z17/W17</f>
        <v>#DIV/0!</v>
      </c>
      <c r="AC17" s="39"/>
    </row>
    <row r="18" spans="1:29" ht="35.25" customHeight="1" hidden="1">
      <c r="A18" s="27">
        <v>13</v>
      </c>
      <c r="B18" s="28"/>
      <c r="C18" s="29"/>
      <c r="D18" s="28"/>
      <c r="E18" s="28"/>
      <c r="F18" s="30"/>
      <c r="G18" s="31"/>
      <c r="H18" s="31"/>
      <c r="I18" s="31"/>
      <c r="J18" s="31"/>
      <c r="K18" s="31"/>
      <c r="L18" s="31"/>
      <c r="M18" s="31"/>
      <c r="N18" s="31"/>
      <c r="O18" s="32"/>
      <c r="P18" s="31">
        <f t="shared" si="0"/>
        <v>0</v>
      </c>
      <c r="Q18" s="33"/>
      <c r="R18" s="36"/>
      <c r="S18" s="34"/>
      <c r="T18" s="35"/>
      <c r="U18" s="31"/>
      <c r="V18" s="31"/>
      <c r="W18" s="31">
        <f>SUM(U18:V18)</f>
        <v>0</v>
      </c>
      <c r="X18" s="36"/>
      <c r="Y18" s="36"/>
      <c r="Z18" s="37"/>
      <c r="AA18" s="38"/>
      <c r="AB18" s="18" t="e">
        <f>S18/(Q18*0.3025)</f>
        <v>#DIV/0!</v>
      </c>
      <c r="AC18" s="39"/>
    </row>
    <row r="19" spans="1:29" ht="35.25" customHeight="1" hidden="1">
      <c r="A19" s="27">
        <v>14</v>
      </c>
      <c r="B19" s="28"/>
      <c r="C19" s="29"/>
      <c r="D19" s="28"/>
      <c r="E19" s="28"/>
      <c r="F19" s="30"/>
      <c r="G19" s="31"/>
      <c r="H19" s="31"/>
      <c r="I19" s="31"/>
      <c r="J19" s="31"/>
      <c r="K19" s="31"/>
      <c r="L19" s="31"/>
      <c r="M19" s="31"/>
      <c r="N19" s="31"/>
      <c r="O19" s="32"/>
      <c r="P19" s="31">
        <f t="shared" si="0"/>
        <v>0</v>
      </c>
      <c r="Q19" s="33"/>
      <c r="R19" s="36"/>
      <c r="S19" s="34"/>
      <c r="T19" s="35"/>
      <c r="U19" s="31"/>
      <c r="V19" s="31"/>
      <c r="W19" s="31">
        <f>SUM(U19:V19)</f>
        <v>0</v>
      </c>
      <c r="X19" s="36"/>
      <c r="Y19" s="36"/>
      <c r="Z19" s="37"/>
      <c r="AA19" s="38"/>
      <c r="AB19" s="40" t="e">
        <f>Z19/W19</f>
        <v>#DIV/0!</v>
      </c>
      <c r="AC19" s="39"/>
    </row>
    <row r="20" spans="1:29" ht="35.25" customHeight="1" hidden="1">
      <c r="A20" s="27">
        <v>15</v>
      </c>
      <c r="B20" s="28"/>
      <c r="C20" s="29"/>
      <c r="D20" s="21"/>
      <c r="E20" s="28"/>
      <c r="F20" s="30"/>
      <c r="G20" s="31"/>
      <c r="H20" s="31"/>
      <c r="I20" s="31"/>
      <c r="J20" s="31"/>
      <c r="K20" s="31"/>
      <c r="L20" s="31"/>
      <c r="M20" s="31"/>
      <c r="N20" s="31"/>
      <c r="O20" s="32"/>
      <c r="P20" s="31">
        <f t="shared" si="0"/>
        <v>0</v>
      </c>
      <c r="Q20" s="33"/>
      <c r="R20" s="36"/>
      <c r="S20" s="34"/>
      <c r="T20" s="35"/>
      <c r="U20" s="31"/>
      <c r="V20" s="31"/>
      <c r="W20" s="31">
        <f>SUM(U20:V20)</f>
        <v>0</v>
      </c>
      <c r="X20" s="36"/>
      <c r="Y20" s="36"/>
      <c r="Z20" s="37"/>
      <c r="AA20" s="38"/>
      <c r="AB20" s="40" t="e">
        <f>Z20/W20</f>
        <v>#DIV/0!</v>
      </c>
      <c r="AC20" s="39"/>
    </row>
    <row r="21" spans="1:29" ht="35.25" customHeight="1" hidden="1">
      <c r="A21" s="27">
        <v>16</v>
      </c>
      <c r="B21" s="28"/>
      <c r="C21" s="29"/>
      <c r="D21" s="21"/>
      <c r="E21" s="28"/>
      <c r="F21" s="30"/>
      <c r="G21" s="31"/>
      <c r="H21" s="31"/>
      <c r="I21" s="31"/>
      <c r="J21" s="31"/>
      <c r="K21" s="31"/>
      <c r="L21" s="60"/>
      <c r="M21" s="31"/>
      <c r="N21" s="31"/>
      <c r="O21" s="32"/>
      <c r="P21" s="31"/>
      <c r="Q21" s="33"/>
      <c r="R21" s="36"/>
      <c r="S21" s="34"/>
      <c r="T21" s="35"/>
      <c r="U21" s="31"/>
      <c r="V21" s="31"/>
      <c r="W21" s="31">
        <f t="shared" si="1"/>
        <v>0</v>
      </c>
      <c r="X21" s="36"/>
      <c r="Y21" s="36"/>
      <c r="Z21" s="37"/>
      <c r="AA21" s="38"/>
      <c r="AB21" s="18" t="e">
        <f>S21/(Q21*0.3025)</f>
        <v>#DIV/0!</v>
      </c>
      <c r="AC21" s="39"/>
    </row>
    <row r="22" spans="1:29" ht="35.25" customHeight="1" hidden="1">
      <c r="A22" s="27">
        <v>17</v>
      </c>
      <c r="B22" s="28"/>
      <c r="C22" s="29"/>
      <c r="D22" s="21"/>
      <c r="E22" s="28"/>
      <c r="F22" s="30"/>
      <c r="G22" s="31"/>
      <c r="H22" s="31"/>
      <c r="I22" s="31"/>
      <c r="J22" s="31"/>
      <c r="K22" s="31"/>
      <c r="L22" s="31"/>
      <c r="M22" s="31"/>
      <c r="N22" s="31"/>
      <c r="O22" s="32"/>
      <c r="P22" s="31">
        <f t="shared" si="0"/>
        <v>0</v>
      </c>
      <c r="Q22" s="33"/>
      <c r="R22" s="36"/>
      <c r="S22" s="34"/>
      <c r="T22" s="35"/>
      <c r="U22" s="31"/>
      <c r="V22" s="31"/>
      <c r="W22" s="31">
        <f t="shared" si="1"/>
        <v>0</v>
      </c>
      <c r="X22" s="36"/>
      <c r="Y22" s="36"/>
      <c r="Z22" s="37"/>
      <c r="AA22" s="38"/>
      <c r="AB22" s="40" t="e">
        <f>Z22/W22</f>
        <v>#DIV/0!</v>
      </c>
      <c r="AC22" s="39"/>
    </row>
    <row r="23" spans="1:29" ht="35.25" customHeight="1" hidden="1">
      <c r="A23" s="27">
        <v>18</v>
      </c>
      <c r="B23" s="28"/>
      <c r="C23" s="29"/>
      <c r="D23" s="21"/>
      <c r="E23" s="28"/>
      <c r="F23" s="30"/>
      <c r="G23" s="31"/>
      <c r="H23" s="31"/>
      <c r="I23" s="31"/>
      <c r="J23" s="31"/>
      <c r="K23" s="31"/>
      <c r="L23" s="31"/>
      <c r="M23" s="31"/>
      <c r="N23" s="31"/>
      <c r="O23" s="32"/>
      <c r="P23" s="31">
        <f t="shared" si="0"/>
        <v>0</v>
      </c>
      <c r="Q23" s="33"/>
      <c r="R23" s="36"/>
      <c r="S23" s="34"/>
      <c r="T23" s="35"/>
      <c r="U23" s="31"/>
      <c r="V23" s="31"/>
      <c r="W23" s="31">
        <f t="shared" si="1"/>
        <v>0</v>
      </c>
      <c r="X23" s="36"/>
      <c r="Y23" s="36"/>
      <c r="Z23" s="37"/>
      <c r="AA23" s="38"/>
      <c r="AB23" s="40" t="e">
        <f>Z23/W23</f>
        <v>#DIV/0!</v>
      </c>
      <c r="AC23" s="39"/>
    </row>
    <row r="24" spans="1:29" ht="35.25" customHeight="1" hidden="1">
      <c r="A24" s="27">
        <v>19</v>
      </c>
      <c r="B24" s="28"/>
      <c r="C24" s="29"/>
      <c r="D24" s="21"/>
      <c r="E24" s="28"/>
      <c r="F24" s="30"/>
      <c r="G24" s="31"/>
      <c r="H24" s="31"/>
      <c r="I24" s="31"/>
      <c r="J24" s="31"/>
      <c r="K24" s="31"/>
      <c r="L24" s="31"/>
      <c r="M24" s="31"/>
      <c r="N24" s="31"/>
      <c r="O24" s="32"/>
      <c r="P24" s="31">
        <f t="shared" si="0"/>
        <v>0</v>
      </c>
      <c r="Q24" s="33"/>
      <c r="R24" s="36"/>
      <c r="S24" s="34"/>
      <c r="T24" s="35"/>
      <c r="U24" s="31"/>
      <c r="V24" s="31"/>
      <c r="W24" s="31">
        <f t="shared" si="1"/>
        <v>0</v>
      </c>
      <c r="X24" s="36"/>
      <c r="Y24" s="36"/>
      <c r="Z24" s="37"/>
      <c r="AA24" s="38"/>
      <c r="AB24" s="40" t="e">
        <f>Z24/W24</f>
        <v>#DIV/0!</v>
      </c>
      <c r="AC24" s="39"/>
    </row>
    <row r="25" spans="1:29" ht="35.25" customHeight="1" hidden="1">
      <c r="A25" s="27">
        <v>20</v>
      </c>
      <c r="B25" s="28"/>
      <c r="C25" s="29"/>
      <c r="D25" s="21"/>
      <c r="E25" s="28"/>
      <c r="F25" s="30"/>
      <c r="G25" s="31"/>
      <c r="H25" s="31"/>
      <c r="I25" s="31"/>
      <c r="J25" s="31"/>
      <c r="K25" s="31"/>
      <c r="L25" s="31"/>
      <c r="M25" s="31"/>
      <c r="N25" s="31"/>
      <c r="O25" s="32"/>
      <c r="P25" s="31">
        <f t="shared" si="0"/>
        <v>0</v>
      </c>
      <c r="Q25" s="33"/>
      <c r="R25" s="36"/>
      <c r="S25" s="34"/>
      <c r="T25" s="35"/>
      <c r="U25" s="31"/>
      <c r="V25" s="31"/>
      <c r="W25" s="31">
        <f t="shared" si="1"/>
        <v>0</v>
      </c>
      <c r="X25" s="36"/>
      <c r="Y25" s="36"/>
      <c r="Z25" s="37"/>
      <c r="AA25" s="38"/>
      <c r="AB25" s="40" t="e">
        <f>Z25/W25</f>
        <v>#DIV/0!</v>
      </c>
      <c r="AC25" s="39"/>
    </row>
    <row r="26" spans="1:27" ht="35.25" customHeight="1" thickBot="1">
      <c r="A26" s="308" t="s">
        <v>69</v>
      </c>
      <c r="B26" s="309"/>
      <c r="C26" s="309"/>
      <c r="D26" s="309"/>
      <c r="E26" s="310"/>
      <c r="F26" s="155"/>
      <c r="G26" s="155">
        <f aca="true" t="shared" si="2" ref="G26:S26">SUM(G6:G25)</f>
        <v>0</v>
      </c>
      <c r="H26" s="155">
        <f t="shared" si="2"/>
        <v>0</v>
      </c>
      <c r="I26" s="155">
        <f t="shared" si="2"/>
        <v>0</v>
      </c>
      <c r="J26" s="155">
        <f t="shared" si="2"/>
        <v>0</v>
      </c>
      <c r="K26" s="155">
        <f t="shared" si="2"/>
        <v>17</v>
      </c>
      <c r="L26" s="155">
        <f t="shared" si="2"/>
        <v>0</v>
      </c>
      <c r="M26" s="155">
        <f t="shared" si="2"/>
        <v>0</v>
      </c>
      <c r="N26" s="155">
        <f t="shared" si="2"/>
        <v>0</v>
      </c>
      <c r="O26" s="155">
        <f t="shared" si="2"/>
        <v>0</v>
      </c>
      <c r="P26" s="155">
        <f t="shared" si="2"/>
        <v>17</v>
      </c>
      <c r="Q26" s="156">
        <f t="shared" si="2"/>
        <v>1350.66</v>
      </c>
      <c r="R26" s="156">
        <f>SUM(R6:R25)</f>
        <v>1400.39</v>
      </c>
      <c r="S26" s="157">
        <f t="shared" si="2"/>
        <v>9500</v>
      </c>
      <c r="T26" s="158"/>
      <c r="U26" s="159">
        <f aca="true" t="shared" si="3" ref="U26:Z26">SUM(U6:U25)</f>
        <v>10</v>
      </c>
      <c r="V26" s="159">
        <f t="shared" si="3"/>
        <v>47</v>
      </c>
      <c r="W26" s="159">
        <f t="shared" si="3"/>
        <v>57</v>
      </c>
      <c r="X26" s="156">
        <f t="shared" si="3"/>
        <v>8000.879999999999</v>
      </c>
      <c r="Y26" s="156">
        <f t="shared" si="3"/>
        <v>12863.59</v>
      </c>
      <c r="Z26" s="160">
        <f t="shared" si="3"/>
        <v>116000</v>
      </c>
      <c r="AA26" s="161"/>
    </row>
    <row r="27" spans="1:28" ht="23.25" customHeight="1" hidden="1" thickBot="1">
      <c r="A27" s="20" t="s">
        <v>85</v>
      </c>
      <c r="B27" s="20">
        <f>COUNTIF(B6:B25,"*")</f>
        <v>4</v>
      </c>
      <c r="F27" s="20">
        <f>COUNTIF(F6:F25,"*")</f>
        <v>1</v>
      </c>
      <c r="G27" s="20">
        <f>G26</f>
        <v>0</v>
      </c>
      <c r="H27" s="20">
        <f aca="true" t="shared" si="4" ref="H27:O27">H26</f>
        <v>0</v>
      </c>
      <c r="I27" s="20">
        <f t="shared" si="4"/>
        <v>0</v>
      </c>
      <c r="J27" s="20">
        <f t="shared" si="4"/>
        <v>0</v>
      </c>
      <c r="K27" s="20">
        <f t="shared" si="4"/>
        <v>17</v>
      </c>
      <c r="L27" s="20">
        <f t="shared" si="4"/>
        <v>0</v>
      </c>
      <c r="M27" s="20">
        <f t="shared" si="4"/>
        <v>0</v>
      </c>
      <c r="N27" s="20">
        <f t="shared" si="4"/>
        <v>0</v>
      </c>
      <c r="O27" s="20">
        <f t="shared" si="4"/>
        <v>0</v>
      </c>
      <c r="P27" s="20">
        <f>P26-P6</f>
        <v>17</v>
      </c>
      <c r="Q27" s="70">
        <f>Q26</f>
        <v>1350.66</v>
      </c>
      <c r="R27" s="69">
        <f>R26-R9</f>
        <v>1400.39</v>
      </c>
      <c r="S27" s="67">
        <f>S26</f>
        <v>9500</v>
      </c>
      <c r="T27" s="26">
        <f>COUNTIF(T6:T25,"&gt;0")+COUNTIF(T6:T25,"*")-1</f>
        <v>2</v>
      </c>
      <c r="U27" s="69">
        <f>U26-U9</f>
        <v>0</v>
      </c>
      <c r="V27" s="69">
        <f>V26</f>
        <v>47</v>
      </c>
      <c r="W27" s="69">
        <f>SUM(U27:V27)</f>
        <v>47</v>
      </c>
      <c r="X27" s="69">
        <f>X26-X9</f>
        <v>4767.359999999999</v>
      </c>
      <c r="Y27" s="69">
        <f>Y26-Y9</f>
        <v>8898.5</v>
      </c>
      <c r="Z27" s="69">
        <f>Z26-Z9</f>
        <v>76000</v>
      </c>
      <c r="AA27" s="69"/>
      <c r="AB27" s="26"/>
    </row>
    <row r="28" spans="1:27" s="49" customFormat="1" ht="35.25" customHeight="1">
      <c r="A28" s="317" t="str">
        <f>'1月 '!A28:B28</f>
        <v>去(110)年</v>
      </c>
      <c r="B28" s="318"/>
      <c r="C28" s="319" t="s">
        <v>70</v>
      </c>
      <c r="D28" s="319"/>
      <c r="E28" s="320"/>
      <c r="F28" s="43"/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218">
        <v>0</v>
      </c>
      <c r="R28" s="218">
        <v>0</v>
      </c>
      <c r="S28" s="219">
        <v>0</v>
      </c>
      <c r="T28" s="46"/>
      <c r="U28" s="43">
        <v>0</v>
      </c>
      <c r="V28" s="43">
        <v>149</v>
      </c>
      <c r="W28" s="43">
        <v>149</v>
      </c>
      <c r="X28" s="154">
        <v>15349.509999999998</v>
      </c>
      <c r="Y28" s="44">
        <v>27278.479999999996</v>
      </c>
      <c r="Z28" s="47">
        <v>232400</v>
      </c>
      <c r="AA28" s="48"/>
    </row>
    <row r="29" spans="1:27" s="49" customFormat="1" ht="35.25" customHeight="1" thickBot="1">
      <c r="A29" s="311" t="str">
        <f>'1月 '!A29:E29</f>
        <v>110與111年同月推案增減率</v>
      </c>
      <c r="B29" s="312"/>
      <c r="C29" s="312"/>
      <c r="D29" s="312"/>
      <c r="E29" s="312"/>
      <c r="F29" s="50"/>
      <c r="G29" s="50"/>
      <c r="H29" s="50"/>
      <c r="I29" s="50"/>
      <c r="J29" s="50"/>
      <c r="K29" s="50"/>
      <c r="L29" s="50"/>
      <c r="M29" s="50"/>
      <c r="N29" s="51"/>
      <c r="O29" s="313" t="e">
        <f>(P26-P28)/P28</f>
        <v>#DIV/0!</v>
      </c>
      <c r="P29" s="314"/>
      <c r="Q29" s="52"/>
      <c r="R29" s="52"/>
      <c r="S29" s="53" t="e">
        <f>(S26-S28)/S28</f>
        <v>#DIV/0!</v>
      </c>
      <c r="T29" s="54"/>
      <c r="U29" s="313">
        <f>(W26-W28)/W28</f>
        <v>-0.6174496644295302</v>
      </c>
      <c r="V29" s="315"/>
      <c r="W29" s="316"/>
      <c r="X29" s="52"/>
      <c r="Y29" s="52"/>
      <c r="Z29" s="55">
        <f>(Z26-Z28)/Z28</f>
        <v>-0.5008605851979346</v>
      </c>
      <c r="AA29" s="56"/>
    </row>
    <row r="31" spans="1:5" ht="15.75">
      <c r="A31" s="361"/>
      <c r="B31" s="362"/>
      <c r="C31" s="362"/>
      <c r="D31" s="362"/>
      <c r="E31" s="362"/>
    </row>
    <row r="32" ht="15.75">
      <c r="B32" s="58"/>
    </row>
  </sheetData>
  <sheetProtection/>
  <mergeCells count="34">
    <mergeCell ref="A1:P1"/>
    <mergeCell ref="A2:E2"/>
    <mergeCell ref="F2:S2"/>
    <mergeCell ref="T2:Z2"/>
    <mergeCell ref="AA2:AA5"/>
    <mergeCell ref="A3:A5"/>
    <mergeCell ref="B3:B5"/>
    <mergeCell ref="C3:C5"/>
    <mergeCell ref="D3:D5"/>
    <mergeCell ref="Z3:Z5"/>
    <mergeCell ref="G4:G5"/>
    <mergeCell ref="H4:H5"/>
    <mergeCell ref="I4:O4"/>
    <mergeCell ref="P4:P5"/>
    <mergeCell ref="V4:V5"/>
    <mergeCell ref="W4:W5"/>
    <mergeCell ref="S3:S5"/>
    <mergeCell ref="R3:R5"/>
    <mergeCell ref="X3:X5"/>
    <mergeCell ref="Y3:Y5"/>
    <mergeCell ref="U29:W29"/>
    <mergeCell ref="E3:E5"/>
    <mergeCell ref="F3:F5"/>
    <mergeCell ref="U4:U5"/>
    <mergeCell ref="G3:P3"/>
    <mergeCell ref="Q3:Q5"/>
    <mergeCell ref="T3:T5"/>
    <mergeCell ref="U3:W3"/>
    <mergeCell ref="A31:E31"/>
    <mergeCell ref="A26:E26"/>
    <mergeCell ref="A28:B28"/>
    <mergeCell ref="C28:E28"/>
    <mergeCell ref="A29:E29"/>
    <mergeCell ref="O29:P29"/>
  </mergeCells>
  <printOptions horizontalCentered="1"/>
  <pageMargins left="0.3937007874015748" right="0.3937007874015748" top="0.8661417322834646" bottom="0.8661417322834646" header="0.5118110236220472" footer="0.5118110236220472"/>
  <pageSetup fitToHeight="0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C32"/>
  <sheetViews>
    <sheetView zoomScale="70" zoomScaleNormal="70" zoomScaleSheetLayoutView="100" zoomScalePageLayoutView="0" workbookViewId="0" topLeftCell="A1">
      <selection activeCell="R40" sqref="R40"/>
    </sheetView>
  </sheetViews>
  <sheetFormatPr defaultColWidth="0" defaultRowHeight="16.5"/>
  <cols>
    <col min="1" max="1" width="4.125" style="20" customWidth="1"/>
    <col min="2" max="2" width="7.875" style="20" customWidth="1"/>
    <col min="3" max="3" width="6.75390625" style="41" customWidth="1"/>
    <col min="4" max="5" width="7.25390625" style="20" customWidth="1"/>
    <col min="6" max="15" width="5.25390625" style="20" customWidth="1"/>
    <col min="16" max="16" width="6.75390625" style="20" customWidth="1"/>
    <col min="17" max="17" width="12.00390625" style="20" customWidth="1"/>
    <col min="18" max="18" width="11.875" style="20" bestFit="1" customWidth="1"/>
    <col min="19" max="19" width="11.75390625" style="42" customWidth="1"/>
    <col min="20" max="20" width="5.125" style="20" customWidth="1"/>
    <col min="21" max="23" width="5.75390625" style="20" customWidth="1"/>
    <col min="24" max="24" width="11.75390625" style="20" customWidth="1"/>
    <col min="25" max="25" width="11.875" style="20" bestFit="1" customWidth="1"/>
    <col min="26" max="26" width="10.25390625" style="20" customWidth="1"/>
    <col min="27" max="27" width="9.875" style="20" customWidth="1"/>
    <col min="28" max="28" width="7.375" style="18" customWidth="1"/>
    <col min="29" max="29" width="7.375" style="19" customWidth="1"/>
    <col min="30" max="30" width="6.875" style="20" customWidth="1"/>
    <col min="31" max="31" width="6.75390625" style="20" customWidth="1"/>
    <col min="32" max="36" width="0" style="20" hidden="1" customWidth="1"/>
    <col min="37" max="16384" width="9.00390625" style="20" hidden="1" customWidth="1"/>
  </cols>
  <sheetData>
    <row r="1" spans="1:27" ht="42" customHeight="1" thickBot="1">
      <c r="A1" s="321" t="s">
        <v>66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59" t="str">
        <f>'1月 '!Q1</f>
        <v>111年</v>
      </c>
      <c r="R1" s="125" t="s">
        <v>257</v>
      </c>
      <c r="S1" s="125"/>
      <c r="T1" s="125"/>
      <c r="U1" s="125"/>
      <c r="V1" s="125"/>
      <c r="W1" s="125"/>
      <c r="X1" s="125"/>
      <c r="Y1" s="125"/>
      <c r="Z1" s="125"/>
      <c r="AA1" s="125"/>
    </row>
    <row r="2" spans="1:27" ht="30" customHeight="1">
      <c r="A2" s="324" t="s">
        <v>1</v>
      </c>
      <c r="B2" s="325"/>
      <c r="C2" s="325"/>
      <c r="D2" s="325"/>
      <c r="E2" s="326"/>
      <c r="F2" s="327" t="s">
        <v>2</v>
      </c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8" t="s">
        <v>3</v>
      </c>
      <c r="U2" s="329"/>
      <c r="V2" s="329"/>
      <c r="W2" s="329"/>
      <c r="X2" s="329"/>
      <c r="Y2" s="329"/>
      <c r="Z2" s="330"/>
      <c r="AA2" s="345" t="s">
        <v>38</v>
      </c>
    </row>
    <row r="3" spans="1:27" ht="20.25" customHeight="1">
      <c r="A3" s="348" t="s">
        <v>4</v>
      </c>
      <c r="B3" s="331" t="s">
        <v>5</v>
      </c>
      <c r="C3" s="351" t="s">
        <v>6</v>
      </c>
      <c r="D3" s="351" t="s">
        <v>39</v>
      </c>
      <c r="E3" s="331" t="s">
        <v>40</v>
      </c>
      <c r="F3" s="338" t="s">
        <v>41</v>
      </c>
      <c r="G3" s="342" t="s">
        <v>42</v>
      </c>
      <c r="H3" s="343"/>
      <c r="I3" s="343"/>
      <c r="J3" s="343"/>
      <c r="K3" s="343"/>
      <c r="L3" s="343"/>
      <c r="M3" s="343"/>
      <c r="N3" s="343"/>
      <c r="O3" s="343"/>
      <c r="P3" s="344"/>
      <c r="Q3" s="331" t="s">
        <v>43</v>
      </c>
      <c r="R3" s="322" t="s">
        <v>48</v>
      </c>
      <c r="S3" s="355" t="s">
        <v>44</v>
      </c>
      <c r="T3" s="340" t="s">
        <v>45</v>
      </c>
      <c r="U3" s="341" t="s">
        <v>46</v>
      </c>
      <c r="V3" s="341"/>
      <c r="W3" s="341"/>
      <c r="X3" s="322" t="s">
        <v>47</v>
      </c>
      <c r="Y3" s="322" t="s">
        <v>49</v>
      </c>
      <c r="Z3" s="334" t="s">
        <v>50</v>
      </c>
      <c r="AA3" s="346"/>
    </row>
    <row r="4" spans="1:27" ht="20.25" customHeight="1">
      <c r="A4" s="349"/>
      <c r="B4" s="332"/>
      <c r="C4" s="352"/>
      <c r="D4" s="352"/>
      <c r="E4" s="332"/>
      <c r="F4" s="354"/>
      <c r="G4" s="338" t="s">
        <v>51</v>
      </c>
      <c r="H4" s="338" t="s">
        <v>52</v>
      </c>
      <c r="I4" s="335" t="s">
        <v>53</v>
      </c>
      <c r="J4" s="336"/>
      <c r="K4" s="336"/>
      <c r="L4" s="336"/>
      <c r="M4" s="336"/>
      <c r="N4" s="336"/>
      <c r="O4" s="337"/>
      <c r="P4" s="338" t="s">
        <v>54</v>
      </c>
      <c r="Q4" s="332"/>
      <c r="R4" s="322"/>
      <c r="S4" s="356"/>
      <c r="T4" s="340"/>
      <c r="U4" s="323" t="s">
        <v>55</v>
      </c>
      <c r="V4" s="323" t="s">
        <v>56</v>
      </c>
      <c r="W4" s="323" t="s">
        <v>54</v>
      </c>
      <c r="X4" s="322"/>
      <c r="Y4" s="322"/>
      <c r="Z4" s="334"/>
      <c r="AA4" s="346"/>
    </row>
    <row r="5" spans="1:29" s="26" customFormat="1" ht="20.25" customHeight="1">
      <c r="A5" s="350"/>
      <c r="B5" s="333"/>
      <c r="C5" s="353"/>
      <c r="D5" s="353"/>
      <c r="E5" s="333"/>
      <c r="F5" s="339"/>
      <c r="G5" s="339"/>
      <c r="H5" s="339"/>
      <c r="I5" s="22" t="s">
        <v>57</v>
      </c>
      <c r="J5" s="22" t="s">
        <v>58</v>
      </c>
      <c r="K5" s="22" t="s">
        <v>59</v>
      </c>
      <c r="L5" s="22" t="s">
        <v>60</v>
      </c>
      <c r="M5" s="22" t="s">
        <v>61</v>
      </c>
      <c r="N5" s="22" t="s">
        <v>62</v>
      </c>
      <c r="O5" s="23" t="s">
        <v>63</v>
      </c>
      <c r="P5" s="339"/>
      <c r="Q5" s="333"/>
      <c r="R5" s="322"/>
      <c r="S5" s="357"/>
      <c r="T5" s="340"/>
      <c r="U5" s="323"/>
      <c r="V5" s="323"/>
      <c r="W5" s="323"/>
      <c r="X5" s="322"/>
      <c r="Y5" s="322"/>
      <c r="Z5" s="334"/>
      <c r="AA5" s="347"/>
      <c r="AB5" s="24"/>
      <c r="AC5" s="25"/>
    </row>
    <row r="6" spans="1:29" ht="35.25" customHeight="1">
      <c r="A6" s="27">
        <v>1</v>
      </c>
      <c r="B6" s="73" t="s">
        <v>252</v>
      </c>
      <c r="C6" s="135" t="s">
        <v>114</v>
      </c>
      <c r="D6" s="63" t="s">
        <v>253</v>
      </c>
      <c r="E6" s="28" t="s">
        <v>168</v>
      </c>
      <c r="F6" s="30"/>
      <c r="G6" s="31"/>
      <c r="H6" s="31"/>
      <c r="I6" s="31"/>
      <c r="J6" s="31"/>
      <c r="K6" s="31"/>
      <c r="L6" s="31"/>
      <c r="M6" s="31"/>
      <c r="N6" s="31"/>
      <c r="O6" s="32"/>
      <c r="P6" s="31">
        <v>0</v>
      </c>
      <c r="Q6" s="33"/>
      <c r="R6" s="36"/>
      <c r="S6" s="34"/>
      <c r="T6" s="35">
        <v>5</v>
      </c>
      <c r="U6" s="31">
        <v>0</v>
      </c>
      <c r="V6" s="31">
        <v>10</v>
      </c>
      <c r="W6" s="31">
        <v>10</v>
      </c>
      <c r="X6" s="36">
        <v>994.62</v>
      </c>
      <c r="Y6" s="36">
        <v>2712.72</v>
      </c>
      <c r="Z6" s="37">
        <v>35500</v>
      </c>
      <c r="AA6" s="57"/>
      <c r="AB6" s="40">
        <v>3550</v>
      </c>
      <c r="AC6" s="39"/>
    </row>
    <row r="7" spans="1:29" ht="35.25" customHeight="1">
      <c r="A7" s="27">
        <v>2</v>
      </c>
      <c r="B7" s="73" t="s">
        <v>254</v>
      </c>
      <c r="C7" s="135" t="s">
        <v>178</v>
      </c>
      <c r="D7" s="63" t="s">
        <v>255</v>
      </c>
      <c r="E7" s="63" t="s">
        <v>116</v>
      </c>
      <c r="F7" s="30" t="s">
        <v>125</v>
      </c>
      <c r="G7" s="31">
        <v>0</v>
      </c>
      <c r="H7" s="31">
        <v>0</v>
      </c>
      <c r="I7" s="31">
        <v>0</v>
      </c>
      <c r="J7" s="31">
        <v>0</v>
      </c>
      <c r="K7" s="31">
        <v>32</v>
      </c>
      <c r="L7" s="31">
        <v>0</v>
      </c>
      <c r="M7" s="31">
        <v>0</v>
      </c>
      <c r="N7" s="31">
        <v>0</v>
      </c>
      <c r="O7" s="32">
        <v>0</v>
      </c>
      <c r="P7" s="31">
        <v>32</v>
      </c>
      <c r="Q7" s="33">
        <v>2523.45</v>
      </c>
      <c r="R7" s="36">
        <v>2693.45</v>
      </c>
      <c r="S7" s="34">
        <v>25000</v>
      </c>
      <c r="T7" s="35"/>
      <c r="U7" s="31"/>
      <c r="V7" s="31"/>
      <c r="W7" s="31">
        <v>0</v>
      </c>
      <c r="X7" s="36"/>
      <c r="Y7" s="36"/>
      <c r="Z7" s="37"/>
      <c r="AA7" s="153" t="s">
        <v>126</v>
      </c>
      <c r="AB7" s="18">
        <v>30.68355755598714</v>
      </c>
      <c r="AC7" s="39"/>
    </row>
    <row r="8" spans="1:29" ht="35.25" customHeight="1" hidden="1">
      <c r="A8" s="27"/>
      <c r="B8" s="28"/>
      <c r="C8" s="29"/>
      <c r="D8" s="63"/>
      <c r="E8" s="28"/>
      <c r="F8" s="30"/>
      <c r="G8" s="31"/>
      <c r="H8" s="31"/>
      <c r="I8" s="31"/>
      <c r="J8" s="31"/>
      <c r="K8" s="31"/>
      <c r="L8" s="31"/>
      <c r="M8" s="31"/>
      <c r="N8" s="31"/>
      <c r="O8" s="32"/>
      <c r="P8" s="31"/>
      <c r="Q8" s="33"/>
      <c r="R8" s="36"/>
      <c r="S8" s="34"/>
      <c r="T8" s="35"/>
      <c r="U8" s="31"/>
      <c r="V8" s="31"/>
      <c r="W8" s="31"/>
      <c r="X8" s="36"/>
      <c r="Y8" s="36"/>
      <c r="Z8" s="37"/>
      <c r="AA8" s="38"/>
      <c r="AB8" s="40"/>
      <c r="AC8" s="39"/>
    </row>
    <row r="9" spans="1:29" ht="35.25" customHeight="1" hidden="1">
      <c r="A9" s="27"/>
      <c r="B9" s="28"/>
      <c r="C9" s="29"/>
      <c r="D9" s="21"/>
      <c r="E9" s="28"/>
      <c r="F9" s="30"/>
      <c r="G9" s="31"/>
      <c r="H9" s="31"/>
      <c r="I9" s="31"/>
      <c r="J9" s="31"/>
      <c r="K9" s="31"/>
      <c r="L9" s="31"/>
      <c r="M9" s="31"/>
      <c r="N9" s="31"/>
      <c r="O9" s="32"/>
      <c r="P9" s="31"/>
      <c r="Q9" s="33"/>
      <c r="R9" s="36"/>
      <c r="S9" s="34"/>
      <c r="T9" s="35"/>
      <c r="U9" s="31"/>
      <c r="V9" s="31"/>
      <c r="W9" s="31"/>
      <c r="X9" s="36"/>
      <c r="Y9" s="36"/>
      <c r="Z9" s="37"/>
      <c r="AA9" s="38"/>
      <c r="AC9" s="39"/>
    </row>
    <row r="10" spans="1:29" ht="35.25" customHeight="1" hidden="1">
      <c r="A10" s="27"/>
      <c r="B10" s="28"/>
      <c r="C10" s="29"/>
      <c r="D10" s="28"/>
      <c r="E10" s="28"/>
      <c r="F10" s="30"/>
      <c r="G10" s="31"/>
      <c r="H10" s="31"/>
      <c r="I10" s="31"/>
      <c r="J10" s="31"/>
      <c r="K10" s="31"/>
      <c r="L10" s="31"/>
      <c r="M10" s="31"/>
      <c r="N10" s="31"/>
      <c r="O10" s="32"/>
      <c r="P10" s="31"/>
      <c r="Q10" s="33"/>
      <c r="R10" s="36"/>
      <c r="S10" s="34"/>
      <c r="T10" s="35"/>
      <c r="U10" s="31"/>
      <c r="V10" s="31"/>
      <c r="W10" s="31"/>
      <c r="X10" s="36"/>
      <c r="Y10" s="36"/>
      <c r="Z10" s="37"/>
      <c r="AA10" s="38"/>
      <c r="AB10" s="40"/>
      <c r="AC10" s="39"/>
    </row>
    <row r="11" spans="1:29" ht="35.25" customHeight="1" hidden="1">
      <c r="A11" s="27"/>
      <c r="B11" s="73"/>
      <c r="C11" s="29"/>
      <c r="D11" s="63"/>
      <c r="E11" s="63"/>
      <c r="F11" s="30"/>
      <c r="G11" s="31"/>
      <c r="H11" s="31"/>
      <c r="I11" s="31"/>
      <c r="J11" s="31"/>
      <c r="K11" s="31"/>
      <c r="L11" s="31"/>
      <c r="M11" s="31"/>
      <c r="N11" s="31"/>
      <c r="O11" s="32"/>
      <c r="P11" s="31"/>
      <c r="Q11" s="33"/>
      <c r="R11" s="36"/>
      <c r="S11" s="34"/>
      <c r="T11" s="35"/>
      <c r="U11" s="31"/>
      <c r="V11" s="31"/>
      <c r="W11" s="31"/>
      <c r="X11" s="36"/>
      <c r="Y11" s="36"/>
      <c r="Z11" s="37"/>
      <c r="AA11" s="38"/>
      <c r="AB11" s="40"/>
      <c r="AC11" s="39"/>
    </row>
    <row r="12" spans="1:29" ht="35.25" customHeight="1" hidden="1">
      <c r="A12" s="27"/>
      <c r="B12" s="28"/>
      <c r="C12" s="29"/>
      <c r="D12" s="63"/>
      <c r="E12" s="63"/>
      <c r="F12" s="30"/>
      <c r="G12" s="31"/>
      <c r="H12" s="31"/>
      <c r="I12" s="31"/>
      <c r="J12" s="31"/>
      <c r="K12" s="31"/>
      <c r="L12" s="31"/>
      <c r="M12" s="31"/>
      <c r="N12" s="31"/>
      <c r="O12" s="32"/>
      <c r="P12" s="31"/>
      <c r="Q12" s="33"/>
      <c r="R12" s="36"/>
      <c r="S12" s="34"/>
      <c r="T12" s="35"/>
      <c r="U12" s="31"/>
      <c r="V12" s="31"/>
      <c r="W12" s="31"/>
      <c r="X12" s="36"/>
      <c r="Y12" s="36"/>
      <c r="Z12" s="37"/>
      <c r="AA12" s="68"/>
      <c r="AB12" s="40"/>
      <c r="AC12" s="39"/>
    </row>
    <row r="13" spans="1:29" ht="35.25" customHeight="1" hidden="1">
      <c r="A13" s="27"/>
      <c r="B13" s="28"/>
      <c r="C13" s="29"/>
      <c r="D13" s="63"/>
      <c r="E13" s="63"/>
      <c r="F13" s="30"/>
      <c r="G13" s="31"/>
      <c r="H13" s="31"/>
      <c r="I13" s="31"/>
      <c r="J13" s="31"/>
      <c r="K13" s="31"/>
      <c r="L13" s="31"/>
      <c r="M13" s="31"/>
      <c r="N13" s="31"/>
      <c r="O13" s="32"/>
      <c r="P13" s="31"/>
      <c r="Q13" s="33"/>
      <c r="R13" s="36"/>
      <c r="S13" s="34"/>
      <c r="T13" s="35"/>
      <c r="U13" s="31"/>
      <c r="V13" s="31"/>
      <c r="W13" s="31"/>
      <c r="X13" s="36"/>
      <c r="Y13" s="36"/>
      <c r="Z13" s="37"/>
      <c r="AA13" s="75"/>
      <c r="AC13" s="39"/>
    </row>
    <row r="14" spans="1:29" ht="35.25" customHeight="1" hidden="1">
      <c r="A14" s="27"/>
      <c r="B14" s="28"/>
      <c r="C14" s="29"/>
      <c r="D14" s="63"/>
      <c r="E14" s="63"/>
      <c r="F14" s="30"/>
      <c r="G14" s="31"/>
      <c r="H14" s="31"/>
      <c r="I14" s="31"/>
      <c r="J14" s="31"/>
      <c r="K14" s="31"/>
      <c r="L14" s="31"/>
      <c r="M14" s="31"/>
      <c r="N14" s="31"/>
      <c r="O14" s="32"/>
      <c r="P14" s="31"/>
      <c r="Q14" s="33"/>
      <c r="R14" s="36"/>
      <c r="S14" s="34"/>
      <c r="T14" s="35"/>
      <c r="U14" s="31"/>
      <c r="V14" s="31"/>
      <c r="W14" s="31"/>
      <c r="X14" s="36"/>
      <c r="Y14" s="36"/>
      <c r="Z14" s="37"/>
      <c r="AA14" s="38"/>
      <c r="AC14" s="39"/>
    </row>
    <row r="15" spans="1:29" ht="35.25" customHeight="1" hidden="1">
      <c r="A15" s="27"/>
      <c r="B15" s="28"/>
      <c r="C15" s="29"/>
      <c r="D15" s="63"/>
      <c r="E15" s="63"/>
      <c r="F15" s="30"/>
      <c r="G15" s="31"/>
      <c r="H15" s="31"/>
      <c r="I15" s="31"/>
      <c r="J15" s="31"/>
      <c r="K15" s="31"/>
      <c r="L15" s="31"/>
      <c r="M15" s="31"/>
      <c r="N15" s="31"/>
      <c r="O15" s="32"/>
      <c r="P15" s="31"/>
      <c r="Q15" s="33"/>
      <c r="R15" s="36"/>
      <c r="S15" s="34"/>
      <c r="T15" s="35"/>
      <c r="U15" s="31"/>
      <c r="V15" s="31"/>
      <c r="W15" s="31"/>
      <c r="X15" s="36"/>
      <c r="Y15" s="36"/>
      <c r="Z15" s="37"/>
      <c r="AA15" s="38"/>
      <c r="AC15" s="39"/>
    </row>
    <row r="16" spans="1:29" ht="35.25" customHeight="1" hidden="1">
      <c r="A16" s="27"/>
      <c r="B16" s="73"/>
      <c r="C16" s="29"/>
      <c r="D16" s="63"/>
      <c r="E16" s="28"/>
      <c r="F16" s="30"/>
      <c r="G16" s="31"/>
      <c r="H16" s="31"/>
      <c r="I16" s="31"/>
      <c r="J16" s="31"/>
      <c r="K16" s="31"/>
      <c r="L16" s="31"/>
      <c r="M16" s="31"/>
      <c r="N16" s="31"/>
      <c r="O16" s="32"/>
      <c r="P16" s="31"/>
      <c r="Q16" s="33"/>
      <c r="R16" s="36"/>
      <c r="S16" s="34"/>
      <c r="T16" s="35"/>
      <c r="U16" s="31"/>
      <c r="V16" s="31"/>
      <c r="W16" s="31"/>
      <c r="X16" s="36"/>
      <c r="Y16" s="36"/>
      <c r="Z16" s="37"/>
      <c r="AA16" s="38"/>
      <c r="AB16" s="40"/>
      <c r="AC16" s="39"/>
    </row>
    <row r="17" spans="1:29" ht="35.25" customHeight="1" hidden="1">
      <c r="A17" s="27"/>
      <c r="B17" s="73"/>
      <c r="C17" s="29"/>
      <c r="D17" s="63"/>
      <c r="E17" s="28"/>
      <c r="F17" s="30"/>
      <c r="G17" s="31"/>
      <c r="H17" s="31"/>
      <c r="I17" s="31"/>
      <c r="J17" s="31"/>
      <c r="K17" s="31"/>
      <c r="L17" s="31"/>
      <c r="M17" s="31"/>
      <c r="N17" s="31"/>
      <c r="O17" s="32"/>
      <c r="P17" s="31"/>
      <c r="Q17" s="33"/>
      <c r="R17" s="36"/>
      <c r="S17" s="34"/>
      <c r="T17" s="35"/>
      <c r="U17" s="31"/>
      <c r="V17" s="31"/>
      <c r="W17" s="31"/>
      <c r="X17" s="36"/>
      <c r="Y17" s="36"/>
      <c r="Z17" s="37"/>
      <c r="AA17" s="38"/>
      <c r="AB17" s="40"/>
      <c r="AC17" s="39"/>
    </row>
    <row r="18" spans="1:29" ht="35.25" customHeight="1" hidden="1">
      <c r="A18" s="27"/>
      <c r="B18" s="28"/>
      <c r="C18" s="29"/>
      <c r="D18" s="28"/>
      <c r="E18" s="28"/>
      <c r="F18" s="30"/>
      <c r="G18" s="31"/>
      <c r="H18" s="31"/>
      <c r="I18" s="31"/>
      <c r="J18" s="31"/>
      <c r="K18" s="31"/>
      <c r="L18" s="31"/>
      <c r="M18" s="31"/>
      <c r="N18" s="31"/>
      <c r="O18" s="32"/>
      <c r="P18" s="31"/>
      <c r="Q18" s="33"/>
      <c r="R18" s="36"/>
      <c r="S18" s="34"/>
      <c r="T18" s="35"/>
      <c r="U18" s="31"/>
      <c r="V18" s="31"/>
      <c r="W18" s="31"/>
      <c r="X18" s="36"/>
      <c r="Y18" s="36"/>
      <c r="Z18" s="37"/>
      <c r="AA18" s="38"/>
      <c r="AC18" s="39"/>
    </row>
    <row r="19" spans="1:29" ht="35.25" customHeight="1" hidden="1">
      <c r="A19" s="27">
        <v>14</v>
      </c>
      <c r="B19" s="28"/>
      <c r="C19" s="29"/>
      <c r="D19" s="28"/>
      <c r="E19" s="28"/>
      <c r="F19" s="30"/>
      <c r="G19" s="31"/>
      <c r="H19" s="31"/>
      <c r="I19" s="31"/>
      <c r="J19" s="31"/>
      <c r="K19" s="31"/>
      <c r="L19" s="31"/>
      <c r="M19" s="31"/>
      <c r="N19" s="31"/>
      <c r="O19" s="32"/>
      <c r="P19" s="31">
        <f aca="true" t="shared" si="0" ref="P19:P25">SUM(G19:O19)</f>
        <v>0</v>
      </c>
      <c r="Q19" s="33"/>
      <c r="R19" s="36"/>
      <c r="S19" s="34"/>
      <c r="T19" s="35"/>
      <c r="U19" s="31"/>
      <c r="V19" s="31"/>
      <c r="W19" s="31">
        <f aca="true" t="shared" si="1" ref="W19:W25">SUM(U19:V19)</f>
        <v>0</v>
      </c>
      <c r="X19" s="36"/>
      <c r="Y19" s="36"/>
      <c r="Z19" s="37"/>
      <c r="AA19" s="38"/>
      <c r="AB19" s="40" t="e">
        <f>Z19/W19</f>
        <v>#DIV/0!</v>
      </c>
      <c r="AC19" s="39"/>
    </row>
    <row r="20" spans="1:29" ht="35.25" customHeight="1" hidden="1">
      <c r="A20" s="27">
        <v>15</v>
      </c>
      <c r="B20" s="28"/>
      <c r="C20" s="29"/>
      <c r="D20" s="21"/>
      <c r="E20" s="28"/>
      <c r="F20" s="30"/>
      <c r="G20" s="31"/>
      <c r="H20" s="31"/>
      <c r="I20" s="31"/>
      <c r="J20" s="31"/>
      <c r="K20" s="31"/>
      <c r="L20" s="31"/>
      <c r="M20" s="31"/>
      <c r="N20" s="31"/>
      <c r="O20" s="32"/>
      <c r="P20" s="31">
        <f t="shared" si="0"/>
        <v>0</v>
      </c>
      <c r="Q20" s="33"/>
      <c r="R20" s="36"/>
      <c r="S20" s="34"/>
      <c r="T20" s="35"/>
      <c r="U20" s="31"/>
      <c r="V20" s="31"/>
      <c r="W20" s="31">
        <f t="shared" si="1"/>
        <v>0</v>
      </c>
      <c r="X20" s="36"/>
      <c r="Y20" s="36"/>
      <c r="Z20" s="37"/>
      <c r="AA20" s="38"/>
      <c r="AB20" s="40" t="e">
        <f>Z20/W20</f>
        <v>#DIV/0!</v>
      </c>
      <c r="AC20" s="39"/>
    </row>
    <row r="21" spans="1:29" ht="35.25" customHeight="1" hidden="1">
      <c r="A21" s="27">
        <v>16</v>
      </c>
      <c r="B21" s="28"/>
      <c r="C21" s="29"/>
      <c r="D21" s="21"/>
      <c r="E21" s="28"/>
      <c r="F21" s="30"/>
      <c r="G21" s="31"/>
      <c r="H21" s="31"/>
      <c r="I21" s="31"/>
      <c r="J21" s="31"/>
      <c r="K21" s="31"/>
      <c r="L21" s="60"/>
      <c r="M21" s="31"/>
      <c r="N21" s="31"/>
      <c r="O21" s="32"/>
      <c r="P21" s="31"/>
      <c r="Q21" s="33"/>
      <c r="R21" s="36"/>
      <c r="S21" s="34"/>
      <c r="T21" s="35"/>
      <c r="U21" s="31"/>
      <c r="V21" s="31"/>
      <c r="W21" s="31">
        <f t="shared" si="1"/>
        <v>0</v>
      </c>
      <c r="X21" s="36"/>
      <c r="Y21" s="36"/>
      <c r="Z21" s="37"/>
      <c r="AA21" s="38"/>
      <c r="AB21" s="18" t="e">
        <f>S21/(Q21*0.3025)</f>
        <v>#DIV/0!</v>
      </c>
      <c r="AC21" s="39"/>
    </row>
    <row r="22" spans="1:29" ht="35.25" customHeight="1" hidden="1">
      <c r="A22" s="27">
        <v>17</v>
      </c>
      <c r="B22" s="28"/>
      <c r="C22" s="29"/>
      <c r="D22" s="21"/>
      <c r="E22" s="28"/>
      <c r="F22" s="30"/>
      <c r="G22" s="31"/>
      <c r="H22" s="31"/>
      <c r="I22" s="31"/>
      <c r="J22" s="31"/>
      <c r="K22" s="31"/>
      <c r="L22" s="31"/>
      <c r="M22" s="31"/>
      <c r="N22" s="31"/>
      <c r="O22" s="32"/>
      <c r="P22" s="31">
        <f t="shared" si="0"/>
        <v>0</v>
      </c>
      <c r="Q22" s="33"/>
      <c r="R22" s="36"/>
      <c r="S22" s="34"/>
      <c r="T22" s="35"/>
      <c r="U22" s="31"/>
      <c r="V22" s="31"/>
      <c r="W22" s="31">
        <f t="shared" si="1"/>
        <v>0</v>
      </c>
      <c r="X22" s="36"/>
      <c r="Y22" s="36"/>
      <c r="Z22" s="37"/>
      <c r="AA22" s="38"/>
      <c r="AB22" s="40" t="e">
        <f>Z22/W22</f>
        <v>#DIV/0!</v>
      </c>
      <c r="AC22" s="39"/>
    </row>
    <row r="23" spans="1:29" ht="35.25" customHeight="1" hidden="1">
      <c r="A23" s="27">
        <v>18</v>
      </c>
      <c r="B23" s="28"/>
      <c r="C23" s="29"/>
      <c r="D23" s="21"/>
      <c r="E23" s="28"/>
      <c r="F23" s="30"/>
      <c r="G23" s="31"/>
      <c r="H23" s="31"/>
      <c r="I23" s="31"/>
      <c r="J23" s="31"/>
      <c r="K23" s="31"/>
      <c r="L23" s="31"/>
      <c r="M23" s="31"/>
      <c r="N23" s="31"/>
      <c r="O23" s="32"/>
      <c r="P23" s="31">
        <f t="shared" si="0"/>
        <v>0</v>
      </c>
      <c r="Q23" s="33"/>
      <c r="R23" s="36"/>
      <c r="S23" s="34"/>
      <c r="T23" s="35"/>
      <c r="U23" s="31"/>
      <c r="V23" s="31"/>
      <c r="W23" s="31">
        <f t="shared" si="1"/>
        <v>0</v>
      </c>
      <c r="X23" s="36"/>
      <c r="Y23" s="36"/>
      <c r="Z23" s="37"/>
      <c r="AA23" s="38"/>
      <c r="AB23" s="40" t="e">
        <f>Z23/W23</f>
        <v>#DIV/0!</v>
      </c>
      <c r="AC23" s="39"/>
    </row>
    <row r="24" spans="1:29" ht="35.25" customHeight="1" hidden="1">
      <c r="A24" s="27">
        <v>19</v>
      </c>
      <c r="B24" s="28"/>
      <c r="C24" s="29"/>
      <c r="D24" s="21"/>
      <c r="E24" s="28"/>
      <c r="F24" s="30"/>
      <c r="G24" s="31"/>
      <c r="H24" s="31"/>
      <c r="I24" s="31"/>
      <c r="J24" s="31"/>
      <c r="K24" s="31"/>
      <c r="L24" s="31"/>
      <c r="M24" s="31"/>
      <c r="N24" s="31"/>
      <c r="O24" s="32"/>
      <c r="P24" s="31">
        <f t="shared" si="0"/>
        <v>0</v>
      </c>
      <c r="Q24" s="33"/>
      <c r="R24" s="36"/>
      <c r="S24" s="34"/>
      <c r="T24" s="35"/>
      <c r="U24" s="31"/>
      <c r="V24" s="31"/>
      <c r="W24" s="31">
        <f t="shared" si="1"/>
        <v>0</v>
      </c>
      <c r="X24" s="36"/>
      <c r="Y24" s="36"/>
      <c r="Z24" s="37"/>
      <c r="AA24" s="38"/>
      <c r="AB24" s="40" t="e">
        <f>Z24/W24</f>
        <v>#DIV/0!</v>
      </c>
      <c r="AC24" s="39"/>
    </row>
    <row r="25" spans="1:29" ht="35.25" customHeight="1" hidden="1">
      <c r="A25" s="27">
        <v>20</v>
      </c>
      <c r="B25" s="28"/>
      <c r="C25" s="29"/>
      <c r="D25" s="21"/>
      <c r="E25" s="28"/>
      <c r="F25" s="30"/>
      <c r="G25" s="31"/>
      <c r="H25" s="31"/>
      <c r="I25" s="31"/>
      <c r="J25" s="31"/>
      <c r="K25" s="31"/>
      <c r="L25" s="31"/>
      <c r="M25" s="31"/>
      <c r="N25" s="31"/>
      <c r="O25" s="32"/>
      <c r="P25" s="31">
        <f t="shared" si="0"/>
        <v>0</v>
      </c>
      <c r="Q25" s="33"/>
      <c r="R25" s="36"/>
      <c r="S25" s="34"/>
      <c r="T25" s="35"/>
      <c r="U25" s="31"/>
      <c r="V25" s="31"/>
      <c r="W25" s="31">
        <f t="shared" si="1"/>
        <v>0</v>
      </c>
      <c r="X25" s="36"/>
      <c r="Y25" s="36"/>
      <c r="Z25" s="37"/>
      <c r="AA25" s="38"/>
      <c r="AB25" s="40" t="e">
        <f>Z25/W25</f>
        <v>#DIV/0!</v>
      </c>
      <c r="AC25" s="39"/>
    </row>
    <row r="26" spans="1:27" ht="35.25" customHeight="1" thickBot="1">
      <c r="A26" s="308" t="s">
        <v>31</v>
      </c>
      <c r="B26" s="309"/>
      <c r="C26" s="309"/>
      <c r="D26" s="309"/>
      <c r="E26" s="310"/>
      <c r="F26" s="155"/>
      <c r="G26" s="155">
        <f aca="true" t="shared" si="2" ref="G26:S26">SUM(G6:G25)</f>
        <v>0</v>
      </c>
      <c r="H26" s="155">
        <f t="shared" si="2"/>
        <v>0</v>
      </c>
      <c r="I26" s="155">
        <f t="shared" si="2"/>
        <v>0</v>
      </c>
      <c r="J26" s="155">
        <f t="shared" si="2"/>
        <v>0</v>
      </c>
      <c r="K26" s="155">
        <f t="shared" si="2"/>
        <v>32</v>
      </c>
      <c r="L26" s="155">
        <f t="shared" si="2"/>
        <v>0</v>
      </c>
      <c r="M26" s="155">
        <f t="shared" si="2"/>
        <v>0</v>
      </c>
      <c r="N26" s="155">
        <f t="shared" si="2"/>
        <v>0</v>
      </c>
      <c r="O26" s="155">
        <f t="shared" si="2"/>
        <v>0</v>
      </c>
      <c r="P26" s="155">
        <f t="shared" si="2"/>
        <v>32</v>
      </c>
      <c r="Q26" s="156">
        <f t="shared" si="2"/>
        <v>2523.45</v>
      </c>
      <c r="R26" s="156">
        <f>SUM(R6:R25)</f>
        <v>2693.45</v>
      </c>
      <c r="S26" s="157">
        <f t="shared" si="2"/>
        <v>25000</v>
      </c>
      <c r="T26" s="158"/>
      <c r="U26" s="159">
        <f aca="true" t="shared" si="3" ref="U26:Z26">SUM(U6:U25)</f>
        <v>0</v>
      </c>
      <c r="V26" s="159">
        <f t="shared" si="3"/>
        <v>10</v>
      </c>
      <c r="W26" s="159">
        <f t="shared" si="3"/>
        <v>10</v>
      </c>
      <c r="X26" s="156">
        <f t="shared" si="3"/>
        <v>994.62</v>
      </c>
      <c r="Y26" s="156">
        <f t="shared" si="3"/>
        <v>2712.72</v>
      </c>
      <c r="Z26" s="160">
        <f t="shared" si="3"/>
        <v>35500</v>
      </c>
      <c r="AA26" s="161"/>
    </row>
    <row r="27" spans="2:29" s="87" customFormat="1" ht="23.25" customHeight="1" hidden="1" thickBot="1">
      <c r="B27" s="87">
        <f>COUNTIF(B6:B25,"*")</f>
        <v>2</v>
      </c>
      <c r="F27" s="87">
        <f>COUNTIF(F6:F25,"*")</f>
        <v>1</v>
      </c>
      <c r="G27" s="87">
        <f>G26</f>
        <v>0</v>
      </c>
      <c r="H27" s="87">
        <f aca="true" t="shared" si="4" ref="H27:S27">H26</f>
        <v>0</v>
      </c>
      <c r="I27" s="87">
        <f t="shared" si="4"/>
        <v>0</v>
      </c>
      <c r="J27" s="87">
        <f t="shared" si="4"/>
        <v>0</v>
      </c>
      <c r="K27" s="87">
        <f t="shared" si="4"/>
        <v>32</v>
      </c>
      <c r="L27" s="87">
        <f t="shared" si="4"/>
        <v>0</v>
      </c>
      <c r="M27" s="87">
        <f t="shared" si="4"/>
        <v>0</v>
      </c>
      <c r="N27" s="87">
        <f t="shared" si="4"/>
        <v>0</v>
      </c>
      <c r="O27" s="87">
        <f t="shared" si="4"/>
        <v>0</v>
      </c>
      <c r="P27" s="87">
        <f t="shared" si="4"/>
        <v>32</v>
      </c>
      <c r="Q27" s="87">
        <f t="shared" si="4"/>
        <v>2523.45</v>
      </c>
      <c r="R27" s="90">
        <f t="shared" si="4"/>
        <v>2693.45</v>
      </c>
      <c r="S27" s="87">
        <f t="shared" si="4"/>
        <v>25000</v>
      </c>
      <c r="T27" s="90">
        <f>COUNTIF(T6:T25,"&gt;0")+COUNTIF(T6:T25,"*")</f>
        <v>1</v>
      </c>
      <c r="U27" s="90">
        <f aca="true" t="shared" si="5" ref="U27:Z27">U26</f>
        <v>0</v>
      </c>
      <c r="V27" s="90">
        <f t="shared" si="5"/>
        <v>10</v>
      </c>
      <c r="W27" s="90">
        <f t="shared" si="5"/>
        <v>10</v>
      </c>
      <c r="X27" s="90">
        <f t="shared" si="5"/>
        <v>994.62</v>
      </c>
      <c r="Y27" s="90">
        <f t="shared" si="5"/>
        <v>2712.72</v>
      </c>
      <c r="Z27" s="87">
        <f t="shared" si="5"/>
        <v>35500</v>
      </c>
      <c r="AA27" s="90"/>
      <c r="AB27" s="90"/>
      <c r="AC27" s="93"/>
    </row>
    <row r="28" spans="1:27" s="49" customFormat="1" ht="35.25" customHeight="1">
      <c r="A28" s="317" t="str">
        <f>'1月 '!A28:B28</f>
        <v>去(110)年</v>
      </c>
      <c r="B28" s="318"/>
      <c r="C28" s="319" t="s">
        <v>71</v>
      </c>
      <c r="D28" s="319"/>
      <c r="E28" s="320"/>
      <c r="F28" s="43"/>
      <c r="G28" s="43">
        <v>1</v>
      </c>
      <c r="H28" s="43">
        <v>0</v>
      </c>
      <c r="I28" s="43">
        <v>20</v>
      </c>
      <c r="J28" s="43">
        <v>271</v>
      </c>
      <c r="K28" s="43">
        <v>300</v>
      </c>
      <c r="L28" s="43">
        <v>26</v>
      </c>
      <c r="M28" s="43">
        <v>0</v>
      </c>
      <c r="N28" s="43">
        <v>0</v>
      </c>
      <c r="O28" s="43">
        <v>0</v>
      </c>
      <c r="P28" s="43">
        <v>618</v>
      </c>
      <c r="Q28" s="44">
        <v>72806.39</v>
      </c>
      <c r="R28" s="44">
        <v>76585.84</v>
      </c>
      <c r="S28" s="45">
        <v>496752</v>
      </c>
      <c r="T28" s="46"/>
      <c r="U28" s="43">
        <v>0</v>
      </c>
      <c r="V28" s="43">
        <v>24</v>
      </c>
      <c r="W28" s="43">
        <v>24</v>
      </c>
      <c r="X28" s="44">
        <v>2169.59</v>
      </c>
      <c r="Y28" s="44">
        <v>4327</v>
      </c>
      <c r="Z28" s="47">
        <v>28500</v>
      </c>
      <c r="AA28" s="48"/>
    </row>
    <row r="29" spans="1:27" s="49" customFormat="1" ht="35.25" customHeight="1" thickBot="1">
      <c r="A29" s="311" t="str">
        <f>'1月 '!A29:E29</f>
        <v>110與111年同月推案增減率</v>
      </c>
      <c r="B29" s="312"/>
      <c r="C29" s="312"/>
      <c r="D29" s="312"/>
      <c r="E29" s="312"/>
      <c r="F29" s="50"/>
      <c r="G29" s="50"/>
      <c r="H29" s="50"/>
      <c r="I29" s="50"/>
      <c r="J29" s="50"/>
      <c r="K29" s="50"/>
      <c r="L29" s="50"/>
      <c r="M29" s="50"/>
      <c r="N29" s="51"/>
      <c r="O29" s="313">
        <f>(P26-P28)/P28</f>
        <v>-0.948220064724919</v>
      </c>
      <c r="P29" s="314"/>
      <c r="Q29" s="52"/>
      <c r="R29" s="52"/>
      <c r="S29" s="53">
        <f>(S26-S28)/S28</f>
        <v>-0.9496730763036686</v>
      </c>
      <c r="T29" s="54"/>
      <c r="U29" s="313">
        <f>(W26-W28)/W28</f>
        <v>-0.5833333333333334</v>
      </c>
      <c r="V29" s="315"/>
      <c r="W29" s="316"/>
      <c r="X29" s="52"/>
      <c r="Y29" s="52"/>
      <c r="Z29" s="55">
        <f>(Z26-Z28)/Z28</f>
        <v>0.24561403508771928</v>
      </c>
      <c r="AA29" s="56"/>
    </row>
    <row r="31" spans="1:5" ht="15.75">
      <c r="A31" s="361"/>
      <c r="B31" s="362"/>
      <c r="C31" s="362"/>
      <c r="D31" s="362"/>
      <c r="E31" s="362"/>
    </row>
    <row r="32" ht="15.75">
      <c r="B32" s="58"/>
    </row>
  </sheetData>
  <sheetProtection/>
  <mergeCells count="34">
    <mergeCell ref="A1:P1"/>
    <mergeCell ref="A2:E2"/>
    <mergeCell ref="F2:S2"/>
    <mergeCell ref="T2:Z2"/>
    <mergeCell ref="AA2:AA5"/>
    <mergeCell ref="A3:A5"/>
    <mergeCell ref="B3:B5"/>
    <mergeCell ref="C3:C5"/>
    <mergeCell ref="D3:D5"/>
    <mergeCell ref="Z3:Z5"/>
    <mergeCell ref="G4:G5"/>
    <mergeCell ref="H4:H5"/>
    <mergeCell ref="I4:O4"/>
    <mergeCell ref="P4:P5"/>
    <mergeCell ref="V4:V5"/>
    <mergeCell ref="W4:W5"/>
    <mergeCell ref="S3:S5"/>
    <mergeCell ref="R3:R5"/>
    <mergeCell ref="X3:X5"/>
    <mergeCell ref="Y3:Y5"/>
    <mergeCell ref="U29:W29"/>
    <mergeCell ref="E3:E5"/>
    <mergeCell ref="F3:F5"/>
    <mergeCell ref="U4:U5"/>
    <mergeCell ref="G3:P3"/>
    <mergeCell ref="Q3:Q5"/>
    <mergeCell ref="T3:T5"/>
    <mergeCell ref="U3:W3"/>
    <mergeCell ref="A31:E31"/>
    <mergeCell ref="A26:E26"/>
    <mergeCell ref="A28:B28"/>
    <mergeCell ref="C28:E28"/>
    <mergeCell ref="A29:E29"/>
    <mergeCell ref="O29:P29"/>
  </mergeCells>
  <printOptions horizontalCentered="1"/>
  <pageMargins left="0.3937007874015748" right="0.3937007874015748" top="0.8661417322834646" bottom="0.8661417322834646" header="0.5118110236220472" footer="0.5118110236220472"/>
  <pageSetup fitToHeight="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AC34"/>
  <sheetViews>
    <sheetView zoomScale="70" zoomScaleNormal="70" zoomScaleSheetLayoutView="86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N30" sqref="N30"/>
    </sheetView>
  </sheetViews>
  <sheetFormatPr defaultColWidth="0" defaultRowHeight="16.5"/>
  <cols>
    <col min="1" max="1" width="4.125" style="20" customWidth="1"/>
    <col min="2" max="2" width="7.875" style="20" customWidth="1"/>
    <col min="3" max="3" width="6.75390625" style="41" customWidth="1"/>
    <col min="4" max="4" width="7.625" style="20" customWidth="1"/>
    <col min="5" max="5" width="7.375" style="20" customWidth="1"/>
    <col min="6" max="15" width="5.25390625" style="20" customWidth="1"/>
    <col min="16" max="16" width="7.375" style="20" customWidth="1"/>
    <col min="17" max="17" width="12.00390625" style="20" customWidth="1"/>
    <col min="18" max="18" width="12.75390625" style="20" bestFit="1" customWidth="1"/>
    <col min="19" max="19" width="11.75390625" style="42" customWidth="1"/>
    <col min="20" max="20" width="5.125" style="20" customWidth="1"/>
    <col min="21" max="23" width="5.75390625" style="20" customWidth="1"/>
    <col min="24" max="24" width="11.25390625" style="20" bestFit="1" customWidth="1"/>
    <col min="25" max="25" width="12.75390625" style="20" bestFit="1" customWidth="1"/>
    <col min="26" max="26" width="10.25390625" style="20" customWidth="1"/>
    <col min="27" max="27" width="8.375" style="87" customWidth="1"/>
    <col min="28" max="28" width="7.75390625" style="18" customWidth="1"/>
    <col min="29" max="29" width="7.375" style="19" customWidth="1"/>
    <col min="30" max="30" width="6.875" style="20" customWidth="1"/>
    <col min="31" max="31" width="6.75390625" style="20" customWidth="1"/>
    <col min="32" max="36" width="0" style="20" hidden="1" customWidth="1"/>
    <col min="37" max="16384" width="9.00390625" style="20" hidden="1" customWidth="1"/>
  </cols>
  <sheetData>
    <row r="1" spans="1:27" ht="42" customHeight="1" thickBot="1">
      <c r="A1" s="321" t="s">
        <v>66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59" t="str">
        <f>'1月 '!Q1</f>
        <v>111年</v>
      </c>
      <c r="R1" s="125" t="s">
        <v>84</v>
      </c>
      <c r="S1" s="125"/>
      <c r="T1" s="125"/>
      <c r="U1" s="125"/>
      <c r="V1" s="125"/>
      <c r="W1" s="125"/>
      <c r="X1" s="125"/>
      <c r="Y1" s="125"/>
      <c r="Z1" s="125"/>
      <c r="AA1" s="233"/>
    </row>
    <row r="2" spans="1:27" ht="30" customHeight="1">
      <c r="A2" s="324" t="s">
        <v>1</v>
      </c>
      <c r="B2" s="325"/>
      <c r="C2" s="325"/>
      <c r="D2" s="325"/>
      <c r="E2" s="326"/>
      <c r="F2" s="327" t="s">
        <v>2</v>
      </c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8" t="s">
        <v>3</v>
      </c>
      <c r="U2" s="329"/>
      <c r="V2" s="329"/>
      <c r="W2" s="329"/>
      <c r="X2" s="329"/>
      <c r="Y2" s="329"/>
      <c r="Z2" s="330"/>
      <c r="AA2" s="365" t="s">
        <v>38</v>
      </c>
    </row>
    <row r="3" spans="1:27" ht="20.25" customHeight="1">
      <c r="A3" s="348" t="s">
        <v>4</v>
      </c>
      <c r="B3" s="331" t="s">
        <v>82</v>
      </c>
      <c r="C3" s="351" t="s">
        <v>6</v>
      </c>
      <c r="D3" s="351" t="s">
        <v>39</v>
      </c>
      <c r="E3" s="331" t="s">
        <v>81</v>
      </c>
      <c r="F3" s="338" t="s">
        <v>41</v>
      </c>
      <c r="G3" s="342" t="s">
        <v>42</v>
      </c>
      <c r="H3" s="343"/>
      <c r="I3" s="343"/>
      <c r="J3" s="343"/>
      <c r="K3" s="343"/>
      <c r="L3" s="343"/>
      <c r="M3" s="343"/>
      <c r="N3" s="343"/>
      <c r="O3" s="343"/>
      <c r="P3" s="344"/>
      <c r="Q3" s="331" t="s">
        <v>43</v>
      </c>
      <c r="R3" s="322" t="s">
        <v>48</v>
      </c>
      <c r="S3" s="355" t="s">
        <v>44</v>
      </c>
      <c r="T3" s="340" t="s">
        <v>45</v>
      </c>
      <c r="U3" s="341" t="s">
        <v>46</v>
      </c>
      <c r="V3" s="341"/>
      <c r="W3" s="341"/>
      <c r="X3" s="322" t="s">
        <v>47</v>
      </c>
      <c r="Y3" s="322" t="s">
        <v>49</v>
      </c>
      <c r="Z3" s="334" t="s">
        <v>50</v>
      </c>
      <c r="AA3" s="366"/>
    </row>
    <row r="4" spans="1:27" ht="20.25" customHeight="1">
      <c r="A4" s="349"/>
      <c r="B4" s="352"/>
      <c r="C4" s="352"/>
      <c r="D4" s="352"/>
      <c r="E4" s="332"/>
      <c r="F4" s="354"/>
      <c r="G4" s="338" t="s">
        <v>51</v>
      </c>
      <c r="H4" s="338" t="s">
        <v>52</v>
      </c>
      <c r="I4" s="335" t="s">
        <v>53</v>
      </c>
      <c r="J4" s="336"/>
      <c r="K4" s="336"/>
      <c r="L4" s="336"/>
      <c r="M4" s="336"/>
      <c r="N4" s="336"/>
      <c r="O4" s="337"/>
      <c r="P4" s="338" t="s">
        <v>54</v>
      </c>
      <c r="Q4" s="332"/>
      <c r="R4" s="322"/>
      <c r="S4" s="356"/>
      <c r="T4" s="340"/>
      <c r="U4" s="323" t="s">
        <v>55</v>
      </c>
      <c r="V4" s="323" t="s">
        <v>56</v>
      </c>
      <c r="W4" s="323" t="s">
        <v>54</v>
      </c>
      <c r="X4" s="322"/>
      <c r="Y4" s="322"/>
      <c r="Z4" s="334"/>
      <c r="AA4" s="366"/>
    </row>
    <row r="5" spans="1:29" s="26" customFormat="1" ht="20.25" customHeight="1">
      <c r="A5" s="350"/>
      <c r="B5" s="353"/>
      <c r="C5" s="353"/>
      <c r="D5" s="353"/>
      <c r="E5" s="333"/>
      <c r="F5" s="339"/>
      <c r="G5" s="339"/>
      <c r="H5" s="339"/>
      <c r="I5" s="22" t="s">
        <v>57</v>
      </c>
      <c r="J5" s="22" t="s">
        <v>58</v>
      </c>
      <c r="K5" s="22" t="s">
        <v>59</v>
      </c>
      <c r="L5" s="22" t="s">
        <v>60</v>
      </c>
      <c r="M5" s="22" t="s">
        <v>61</v>
      </c>
      <c r="N5" s="22" t="s">
        <v>62</v>
      </c>
      <c r="O5" s="23" t="s">
        <v>63</v>
      </c>
      <c r="P5" s="339"/>
      <c r="Q5" s="333"/>
      <c r="R5" s="322"/>
      <c r="S5" s="357"/>
      <c r="T5" s="340"/>
      <c r="U5" s="323"/>
      <c r="V5" s="323"/>
      <c r="W5" s="323"/>
      <c r="X5" s="322"/>
      <c r="Y5" s="322"/>
      <c r="Z5" s="334"/>
      <c r="AA5" s="367"/>
      <c r="AB5" s="24"/>
      <c r="AC5" s="25"/>
    </row>
    <row r="6" spans="1:29" ht="35.25" customHeight="1">
      <c r="A6" s="27">
        <v>1</v>
      </c>
      <c r="B6" s="73" t="s">
        <v>228</v>
      </c>
      <c r="C6" s="135" t="s">
        <v>122</v>
      </c>
      <c r="D6" s="21" t="s">
        <v>263</v>
      </c>
      <c r="E6" s="73" t="s">
        <v>124</v>
      </c>
      <c r="F6" s="30"/>
      <c r="G6" s="31"/>
      <c r="H6" s="31"/>
      <c r="I6" s="31"/>
      <c r="J6" s="31"/>
      <c r="K6" s="31"/>
      <c r="L6" s="31"/>
      <c r="M6" s="31"/>
      <c r="N6" s="31"/>
      <c r="O6" s="32"/>
      <c r="P6" s="31">
        <v>0</v>
      </c>
      <c r="Q6" s="33"/>
      <c r="R6" s="36"/>
      <c r="S6" s="34"/>
      <c r="T6" s="35">
        <v>4</v>
      </c>
      <c r="U6" s="31">
        <v>0</v>
      </c>
      <c r="V6" s="31">
        <v>22</v>
      </c>
      <c r="W6" s="31">
        <v>22</v>
      </c>
      <c r="X6" s="36">
        <v>1954</v>
      </c>
      <c r="Y6" s="36">
        <v>4046.98</v>
      </c>
      <c r="Z6" s="37">
        <v>20000</v>
      </c>
      <c r="AA6" s="57"/>
      <c r="AB6" s="139">
        <v>909.0909090909091</v>
      </c>
      <c r="AC6" s="39"/>
    </row>
    <row r="7" spans="1:29" ht="35.25" customHeight="1">
      <c r="A7" s="27">
        <v>2</v>
      </c>
      <c r="B7" s="73" t="s">
        <v>264</v>
      </c>
      <c r="C7" s="135" t="s">
        <v>128</v>
      </c>
      <c r="D7" s="73" t="s">
        <v>265</v>
      </c>
      <c r="E7" s="73" t="s">
        <v>266</v>
      </c>
      <c r="F7" s="30" t="s">
        <v>267</v>
      </c>
      <c r="G7" s="31">
        <v>6</v>
      </c>
      <c r="H7" s="31">
        <v>0</v>
      </c>
      <c r="I7" s="31">
        <v>0</v>
      </c>
      <c r="J7" s="31">
        <v>92</v>
      </c>
      <c r="K7" s="31">
        <v>161</v>
      </c>
      <c r="L7" s="31">
        <v>23</v>
      </c>
      <c r="M7" s="31">
        <v>0</v>
      </c>
      <c r="N7" s="31">
        <v>0</v>
      </c>
      <c r="O7" s="32">
        <v>0</v>
      </c>
      <c r="P7" s="31">
        <v>282</v>
      </c>
      <c r="Q7" s="33">
        <v>35563.08</v>
      </c>
      <c r="R7" s="36">
        <v>37838.18</v>
      </c>
      <c r="S7" s="34">
        <v>400000</v>
      </c>
      <c r="T7" s="35"/>
      <c r="U7" s="31"/>
      <c r="V7" s="31"/>
      <c r="W7" s="31">
        <v>0</v>
      </c>
      <c r="X7" s="36"/>
      <c r="Y7" s="36"/>
      <c r="Z7" s="37"/>
      <c r="AA7" s="153"/>
      <c r="AB7" s="137">
        <v>34.946555293800515</v>
      </c>
      <c r="AC7" s="39"/>
    </row>
    <row r="8" spans="1:29" ht="35.25" customHeight="1">
      <c r="A8" s="27">
        <v>3</v>
      </c>
      <c r="B8" s="73" t="s">
        <v>268</v>
      </c>
      <c r="C8" s="135" t="s">
        <v>136</v>
      </c>
      <c r="D8" s="21" t="s">
        <v>269</v>
      </c>
      <c r="E8" s="21" t="s">
        <v>116</v>
      </c>
      <c r="F8" s="30"/>
      <c r="G8" s="31"/>
      <c r="H8" s="31"/>
      <c r="I8" s="31"/>
      <c r="J8" s="31"/>
      <c r="K8" s="31"/>
      <c r="L8" s="31"/>
      <c r="M8" s="31"/>
      <c r="N8" s="31"/>
      <c r="O8" s="32"/>
      <c r="P8" s="31">
        <v>0</v>
      </c>
      <c r="Q8" s="33"/>
      <c r="R8" s="36"/>
      <c r="S8" s="34"/>
      <c r="T8" s="35">
        <v>4</v>
      </c>
      <c r="U8" s="31">
        <v>0</v>
      </c>
      <c r="V8" s="31">
        <v>12</v>
      </c>
      <c r="W8" s="31">
        <v>12</v>
      </c>
      <c r="X8" s="36">
        <v>1318.38</v>
      </c>
      <c r="Y8" s="36">
        <v>2668.09</v>
      </c>
      <c r="Z8" s="37">
        <v>28000</v>
      </c>
      <c r="AA8" s="153"/>
      <c r="AB8" s="139">
        <v>2333.3333333333335</v>
      </c>
      <c r="AC8" s="39"/>
    </row>
    <row r="9" spans="1:29" ht="35.25" customHeight="1">
      <c r="A9" s="27">
        <v>4</v>
      </c>
      <c r="B9" s="28" t="s">
        <v>270</v>
      </c>
      <c r="C9" s="135" t="s">
        <v>144</v>
      </c>
      <c r="D9" s="73" t="s">
        <v>271</v>
      </c>
      <c r="E9" s="63" t="s">
        <v>146</v>
      </c>
      <c r="F9" s="30" t="s">
        <v>272</v>
      </c>
      <c r="G9" s="31">
        <v>0</v>
      </c>
      <c r="H9" s="31">
        <v>0</v>
      </c>
      <c r="I9" s="31">
        <v>0</v>
      </c>
      <c r="J9" s="31">
        <v>20</v>
      </c>
      <c r="K9" s="31">
        <v>10</v>
      </c>
      <c r="L9" s="31">
        <v>0</v>
      </c>
      <c r="M9" s="31">
        <v>0</v>
      </c>
      <c r="N9" s="31">
        <v>0</v>
      </c>
      <c r="O9" s="32">
        <v>0</v>
      </c>
      <c r="P9" s="31">
        <v>30</v>
      </c>
      <c r="Q9" s="33">
        <v>2458.03</v>
      </c>
      <c r="R9" s="36">
        <v>2481.64</v>
      </c>
      <c r="S9" s="34">
        <v>12600</v>
      </c>
      <c r="T9" s="35"/>
      <c r="U9" s="31"/>
      <c r="V9" s="31"/>
      <c r="W9" s="31">
        <v>0</v>
      </c>
      <c r="X9" s="36"/>
      <c r="Y9" s="36"/>
      <c r="Z9" s="37"/>
      <c r="AA9" s="234" t="s">
        <v>126</v>
      </c>
      <c r="AB9" s="137">
        <v>16.784421818629404</v>
      </c>
      <c r="AC9" s="39"/>
    </row>
    <row r="10" spans="1:29" ht="35.25" customHeight="1">
      <c r="A10" s="27">
        <v>5</v>
      </c>
      <c r="B10" s="73" t="s">
        <v>273</v>
      </c>
      <c r="C10" s="135" t="s">
        <v>144</v>
      </c>
      <c r="D10" s="73" t="s">
        <v>274</v>
      </c>
      <c r="E10" s="73" t="s">
        <v>275</v>
      </c>
      <c r="F10" s="30" t="s">
        <v>165</v>
      </c>
      <c r="G10" s="31">
        <v>20</v>
      </c>
      <c r="H10" s="31">
        <v>0</v>
      </c>
      <c r="I10" s="31">
        <v>223</v>
      </c>
      <c r="J10" s="31">
        <v>476</v>
      </c>
      <c r="K10" s="31">
        <v>42</v>
      </c>
      <c r="L10" s="31">
        <v>0</v>
      </c>
      <c r="M10" s="31">
        <v>0</v>
      </c>
      <c r="N10" s="31">
        <v>0</v>
      </c>
      <c r="O10" s="32">
        <v>0</v>
      </c>
      <c r="P10" s="31">
        <v>761</v>
      </c>
      <c r="Q10" s="33">
        <v>78190.26</v>
      </c>
      <c r="R10" s="36">
        <v>84046.88</v>
      </c>
      <c r="S10" s="34">
        <v>889847</v>
      </c>
      <c r="T10" s="35"/>
      <c r="U10" s="31"/>
      <c r="V10" s="31"/>
      <c r="W10" s="31">
        <v>0</v>
      </c>
      <c r="X10" s="36"/>
      <c r="Y10" s="36"/>
      <c r="Z10" s="37"/>
      <c r="AA10" s="153"/>
      <c r="AB10" s="137">
        <v>35.00002588087281</v>
      </c>
      <c r="AC10" s="39"/>
    </row>
    <row r="11" spans="1:29" ht="35.25" customHeight="1">
      <c r="A11" s="27">
        <v>6</v>
      </c>
      <c r="B11" s="73" t="s">
        <v>276</v>
      </c>
      <c r="C11" s="135" t="s">
        <v>144</v>
      </c>
      <c r="D11" s="28" t="s">
        <v>277</v>
      </c>
      <c r="E11" s="63" t="s">
        <v>146</v>
      </c>
      <c r="F11" s="30"/>
      <c r="G11" s="31"/>
      <c r="H11" s="31"/>
      <c r="I11" s="31"/>
      <c r="J11" s="31"/>
      <c r="K11" s="31"/>
      <c r="L11" s="31"/>
      <c r="M11" s="31"/>
      <c r="N11" s="31"/>
      <c r="O11" s="32"/>
      <c r="P11" s="31">
        <v>0</v>
      </c>
      <c r="Q11" s="33"/>
      <c r="R11" s="36"/>
      <c r="S11" s="34"/>
      <c r="T11" s="35">
        <v>3</v>
      </c>
      <c r="U11" s="31">
        <v>0</v>
      </c>
      <c r="V11" s="31">
        <v>3</v>
      </c>
      <c r="W11" s="31">
        <v>3</v>
      </c>
      <c r="X11" s="36">
        <v>372.52</v>
      </c>
      <c r="Y11" s="36">
        <v>556.94</v>
      </c>
      <c r="Z11" s="37">
        <v>4500</v>
      </c>
      <c r="AA11" s="153"/>
      <c r="AB11" s="139">
        <v>1500</v>
      </c>
      <c r="AC11" s="39"/>
    </row>
    <row r="12" spans="1:29" ht="35.25" customHeight="1">
      <c r="A12" s="27">
        <v>7</v>
      </c>
      <c r="B12" s="73" t="s">
        <v>199</v>
      </c>
      <c r="C12" s="135" t="s">
        <v>213</v>
      </c>
      <c r="D12" s="21" t="s">
        <v>278</v>
      </c>
      <c r="E12" s="28" t="s">
        <v>116</v>
      </c>
      <c r="F12" s="30"/>
      <c r="G12" s="31"/>
      <c r="H12" s="31"/>
      <c r="I12" s="31"/>
      <c r="J12" s="31"/>
      <c r="K12" s="31"/>
      <c r="L12" s="31"/>
      <c r="M12" s="31"/>
      <c r="N12" s="31"/>
      <c r="O12" s="32"/>
      <c r="P12" s="31">
        <v>0</v>
      </c>
      <c r="Q12" s="33"/>
      <c r="R12" s="36"/>
      <c r="S12" s="34"/>
      <c r="T12" s="35" t="s">
        <v>230</v>
      </c>
      <c r="U12" s="31">
        <v>0</v>
      </c>
      <c r="V12" s="31">
        <v>37</v>
      </c>
      <c r="W12" s="31">
        <v>37</v>
      </c>
      <c r="X12" s="36">
        <v>3418</v>
      </c>
      <c r="Y12" s="36">
        <v>5618.56</v>
      </c>
      <c r="Z12" s="37">
        <v>30000</v>
      </c>
      <c r="AA12" s="153"/>
      <c r="AB12" s="139">
        <v>810.8108108108108</v>
      </c>
      <c r="AC12" s="39"/>
    </row>
    <row r="13" spans="1:29" ht="35.25" customHeight="1">
      <c r="A13" s="27">
        <v>8</v>
      </c>
      <c r="B13" s="73" t="s">
        <v>279</v>
      </c>
      <c r="C13" s="135" t="s">
        <v>213</v>
      </c>
      <c r="D13" s="73" t="s">
        <v>280</v>
      </c>
      <c r="E13" s="28" t="s">
        <v>116</v>
      </c>
      <c r="F13" s="30"/>
      <c r="G13" s="31"/>
      <c r="H13" s="31"/>
      <c r="I13" s="31"/>
      <c r="J13" s="31"/>
      <c r="K13" s="31"/>
      <c r="L13" s="31"/>
      <c r="M13" s="31"/>
      <c r="N13" s="31"/>
      <c r="O13" s="32"/>
      <c r="P13" s="31">
        <v>0</v>
      </c>
      <c r="Q13" s="33"/>
      <c r="R13" s="36"/>
      <c r="S13" s="34"/>
      <c r="T13" s="35">
        <v>4</v>
      </c>
      <c r="U13" s="31">
        <v>0</v>
      </c>
      <c r="V13" s="31">
        <v>8</v>
      </c>
      <c r="W13" s="31">
        <v>8</v>
      </c>
      <c r="X13" s="36">
        <v>817</v>
      </c>
      <c r="Y13" s="36">
        <v>1536.68</v>
      </c>
      <c r="Z13" s="37">
        <v>11200</v>
      </c>
      <c r="AA13" s="153"/>
      <c r="AB13" s="139">
        <v>1400</v>
      </c>
      <c r="AC13" s="39"/>
    </row>
    <row r="14" spans="1:29" ht="35.25" customHeight="1">
      <c r="A14" s="27">
        <v>9</v>
      </c>
      <c r="B14" s="73" t="s">
        <v>281</v>
      </c>
      <c r="C14" s="135" t="s">
        <v>218</v>
      </c>
      <c r="D14" s="73" t="s">
        <v>282</v>
      </c>
      <c r="E14" s="73" t="s">
        <v>124</v>
      </c>
      <c r="F14" s="30"/>
      <c r="G14" s="31"/>
      <c r="H14" s="31"/>
      <c r="I14" s="31"/>
      <c r="J14" s="31"/>
      <c r="K14" s="31"/>
      <c r="L14" s="31"/>
      <c r="M14" s="31"/>
      <c r="N14" s="31"/>
      <c r="O14" s="32"/>
      <c r="P14" s="31">
        <v>0</v>
      </c>
      <c r="Q14" s="33"/>
      <c r="R14" s="36"/>
      <c r="S14" s="34"/>
      <c r="T14" s="35">
        <v>5</v>
      </c>
      <c r="U14" s="31">
        <v>0</v>
      </c>
      <c r="V14" s="31">
        <v>17</v>
      </c>
      <c r="W14" s="31">
        <v>17</v>
      </c>
      <c r="X14" s="36">
        <v>2789.03</v>
      </c>
      <c r="Y14" s="36">
        <v>6250.62</v>
      </c>
      <c r="Z14" s="37">
        <v>76500</v>
      </c>
      <c r="AA14" s="153"/>
      <c r="AB14" s="139">
        <v>4500</v>
      </c>
      <c r="AC14" s="39"/>
    </row>
    <row r="15" spans="1:29" ht="35.25" customHeight="1" hidden="1">
      <c r="A15" s="27"/>
      <c r="B15" s="28"/>
      <c r="C15" s="29"/>
      <c r="D15" s="65"/>
      <c r="E15" s="63"/>
      <c r="F15" s="30"/>
      <c r="G15" s="31"/>
      <c r="H15" s="31"/>
      <c r="I15" s="31"/>
      <c r="J15" s="31"/>
      <c r="K15" s="31"/>
      <c r="L15" s="31"/>
      <c r="M15" s="31"/>
      <c r="N15" s="31"/>
      <c r="O15" s="32"/>
      <c r="P15" s="31"/>
      <c r="Q15" s="33"/>
      <c r="R15" s="36"/>
      <c r="S15" s="34"/>
      <c r="T15" s="35"/>
      <c r="U15" s="31"/>
      <c r="V15" s="31"/>
      <c r="W15" s="31"/>
      <c r="X15" s="36"/>
      <c r="Y15" s="36"/>
      <c r="Z15" s="37"/>
      <c r="AA15" s="153"/>
      <c r="AB15" s="40"/>
      <c r="AC15" s="39"/>
    </row>
    <row r="16" spans="1:29" ht="35.25" customHeight="1" hidden="1">
      <c r="A16" s="27"/>
      <c r="B16" s="28"/>
      <c r="C16" s="29"/>
      <c r="D16" s="21"/>
      <c r="E16" s="63"/>
      <c r="F16" s="30"/>
      <c r="G16" s="31"/>
      <c r="H16" s="31"/>
      <c r="I16" s="31"/>
      <c r="J16" s="31"/>
      <c r="K16" s="31"/>
      <c r="L16" s="31"/>
      <c r="M16" s="31"/>
      <c r="N16" s="31"/>
      <c r="O16" s="32"/>
      <c r="P16" s="31"/>
      <c r="Q16" s="33"/>
      <c r="R16" s="36"/>
      <c r="S16" s="34"/>
      <c r="T16" s="35"/>
      <c r="U16" s="31"/>
      <c r="V16" s="31"/>
      <c r="W16" s="31"/>
      <c r="X16" s="36"/>
      <c r="Y16" s="36"/>
      <c r="Z16" s="37"/>
      <c r="AA16" s="153"/>
      <c r="AB16" s="40"/>
      <c r="AC16" s="39"/>
    </row>
    <row r="17" spans="1:29" ht="35.25" customHeight="1" hidden="1">
      <c r="A17" s="27"/>
      <c r="B17" s="28"/>
      <c r="C17" s="29"/>
      <c r="D17" s="28"/>
      <c r="E17" s="28"/>
      <c r="F17" s="30"/>
      <c r="G17" s="31"/>
      <c r="H17" s="31"/>
      <c r="I17" s="31"/>
      <c r="J17" s="31"/>
      <c r="K17" s="31"/>
      <c r="L17" s="31"/>
      <c r="M17" s="31"/>
      <c r="N17" s="31"/>
      <c r="O17" s="32"/>
      <c r="P17" s="31"/>
      <c r="Q17" s="33"/>
      <c r="R17" s="36"/>
      <c r="S17" s="34"/>
      <c r="T17" s="35"/>
      <c r="U17" s="31"/>
      <c r="V17" s="31"/>
      <c r="W17" s="31"/>
      <c r="X17" s="36"/>
      <c r="Y17" s="36"/>
      <c r="Z17" s="37"/>
      <c r="AA17" s="153"/>
      <c r="AB17" s="40"/>
      <c r="AC17" s="39"/>
    </row>
    <row r="18" spans="1:29" ht="35.25" customHeight="1" hidden="1">
      <c r="A18" s="27"/>
      <c r="B18" s="28"/>
      <c r="C18" s="29"/>
      <c r="D18" s="28"/>
      <c r="E18" s="28"/>
      <c r="F18" s="30"/>
      <c r="G18" s="31"/>
      <c r="H18" s="31"/>
      <c r="I18" s="31"/>
      <c r="J18" s="31"/>
      <c r="K18" s="31"/>
      <c r="L18" s="31"/>
      <c r="M18" s="31"/>
      <c r="N18" s="31"/>
      <c r="O18" s="32"/>
      <c r="P18" s="31"/>
      <c r="Q18" s="33"/>
      <c r="R18" s="36"/>
      <c r="S18" s="34"/>
      <c r="T18" s="35"/>
      <c r="U18" s="31"/>
      <c r="V18" s="31"/>
      <c r="W18" s="31"/>
      <c r="X18" s="36"/>
      <c r="Y18" s="36"/>
      <c r="Z18" s="37"/>
      <c r="AA18" s="153"/>
      <c r="AB18" s="40"/>
      <c r="AC18" s="39"/>
    </row>
    <row r="19" spans="1:29" ht="35.25" customHeight="1" hidden="1">
      <c r="A19" s="27">
        <v>14</v>
      </c>
      <c r="B19" s="28"/>
      <c r="C19" s="29"/>
      <c r="D19" s="28"/>
      <c r="E19" s="28"/>
      <c r="F19" s="30"/>
      <c r="G19" s="31"/>
      <c r="H19" s="31"/>
      <c r="I19" s="31"/>
      <c r="J19" s="31"/>
      <c r="K19" s="31"/>
      <c r="L19" s="31"/>
      <c r="M19" s="31"/>
      <c r="N19" s="31"/>
      <c r="O19" s="32"/>
      <c r="P19" s="31">
        <f aca="true" t="shared" si="0" ref="P19:P25">SUM(G19:O19)</f>
        <v>0</v>
      </c>
      <c r="Q19" s="33"/>
      <c r="R19" s="36"/>
      <c r="S19" s="34"/>
      <c r="T19" s="35"/>
      <c r="U19" s="31"/>
      <c r="V19" s="31"/>
      <c r="W19" s="31">
        <f aca="true" t="shared" si="1" ref="W19:W25">SUM(U19:V19)</f>
        <v>0</v>
      </c>
      <c r="X19" s="36"/>
      <c r="Y19" s="36"/>
      <c r="Z19" s="37"/>
      <c r="AA19" s="153"/>
      <c r="AB19" s="40"/>
      <c r="AC19" s="39"/>
    </row>
    <row r="20" spans="1:29" ht="35.25" customHeight="1" hidden="1">
      <c r="A20" s="27">
        <v>15</v>
      </c>
      <c r="B20" s="28"/>
      <c r="C20" s="29"/>
      <c r="D20" s="21"/>
      <c r="E20" s="28"/>
      <c r="F20" s="30"/>
      <c r="G20" s="31"/>
      <c r="H20" s="31"/>
      <c r="I20" s="31"/>
      <c r="J20" s="31"/>
      <c r="K20" s="31"/>
      <c r="L20" s="31"/>
      <c r="M20" s="31"/>
      <c r="N20" s="31"/>
      <c r="O20" s="32"/>
      <c r="P20" s="31">
        <f t="shared" si="0"/>
        <v>0</v>
      </c>
      <c r="Q20" s="33"/>
      <c r="R20" s="36"/>
      <c r="S20" s="34"/>
      <c r="T20" s="35"/>
      <c r="U20" s="31"/>
      <c r="V20" s="31"/>
      <c r="W20" s="31">
        <f t="shared" si="1"/>
        <v>0</v>
      </c>
      <c r="X20" s="36"/>
      <c r="Y20" s="36"/>
      <c r="Z20" s="37"/>
      <c r="AA20" s="153"/>
      <c r="AB20" s="40"/>
      <c r="AC20" s="39"/>
    </row>
    <row r="21" spans="1:29" ht="35.25" customHeight="1" hidden="1">
      <c r="A21" s="27">
        <v>16</v>
      </c>
      <c r="B21" s="28"/>
      <c r="C21" s="29"/>
      <c r="D21" s="21"/>
      <c r="E21" s="28"/>
      <c r="F21" s="30"/>
      <c r="G21" s="31"/>
      <c r="H21" s="31"/>
      <c r="I21" s="31"/>
      <c r="J21" s="31"/>
      <c r="K21" s="31"/>
      <c r="L21" s="60"/>
      <c r="M21" s="31"/>
      <c r="N21" s="31"/>
      <c r="O21" s="32"/>
      <c r="P21" s="31"/>
      <c r="Q21" s="33"/>
      <c r="R21" s="36"/>
      <c r="S21" s="34"/>
      <c r="T21" s="35"/>
      <c r="U21" s="31"/>
      <c r="V21" s="31"/>
      <c r="W21" s="31">
        <f t="shared" si="1"/>
        <v>0</v>
      </c>
      <c r="X21" s="36"/>
      <c r="Y21" s="36"/>
      <c r="Z21" s="37"/>
      <c r="AA21" s="153"/>
      <c r="AC21" s="39"/>
    </row>
    <row r="22" spans="1:29" ht="35.25" customHeight="1" hidden="1">
      <c r="A22" s="27">
        <v>17</v>
      </c>
      <c r="B22" s="28"/>
      <c r="C22" s="29"/>
      <c r="D22" s="21"/>
      <c r="E22" s="28"/>
      <c r="F22" s="30"/>
      <c r="G22" s="31"/>
      <c r="H22" s="31"/>
      <c r="I22" s="31"/>
      <c r="J22" s="31"/>
      <c r="K22" s="31"/>
      <c r="L22" s="31"/>
      <c r="M22" s="31"/>
      <c r="N22" s="31"/>
      <c r="O22" s="32"/>
      <c r="P22" s="31">
        <f t="shared" si="0"/>
        <v>0</v>
      </c>
      <c r="Q22" s="33"/>
      <c r="R22" s="36"/>
      <c r="S22" s="34"/>
      <c r="T22" s="35"/>
      <c r="U22" s="31"/>
      <c r="V22" s="31"/>
      <c r="W22" s="31">
        <f t="shared" si="1"/>
        <v>0</v>
      </c>
      <c r="X22" s="36"/>
      <c r="Y22" s="36"/>
      <c r="Z22" s="37"/>
      <c r="AA22" s="153"/>
      <c r="AB22" s="40"/>
      <c r="AC22" s="39"/>
    </row>
    <row r="23" spans="1:29" ht="35.25" customHeight="1" hidden="1">
      <c r="A23" s="27">
        <v>18</v>
      </c>
      <c r="B23" s="28"/>
      <c r="C23" s="29"/>
      <c r="D23" s="21"/>
      <c r="E23" s="28"/>
      <c r="F23" s="30"/>
      <c r="G23" s="31"/>
      <c r="H23" s="31"/>
      <c r="I23" s="31"/>
      <c r="J23" s="31"/>
      <c r="K23" s="31"/>
      <c r="L23" s="31"/>
      <c r="M23" s="31"/>
      <c r="N23" s="31"/>
      <c r="O23" s="32"/>
      <c r="P23" s="31">
        <f t="shared" si="0"/>
        <v>0</v>
      </c>
      <c r="Q23" s="33"/>
      <c r="R23" s="36"/>
      <c r="S23" s="34"/>
      <c r="T23" s="35"/>
      <c r="U23" s="31"/>
      <c r="V23" s="31"/>
      <c r="W23" s="31">
        <f t="shared" si="1"/>
        <v>0</v>
      </c>
      <c r="X23" s="36"/>
      <c r="Y23" s="36"/>
      <c r="Z23" s="37"/>
      <c r="AA23" s="153"/>
      <c r="AB23" s="40"/>
      <c r="AC23" s="39"/>
    </row>
    <row r="24" spans="1:29" ht="35.25" customHeight="1" hidden="1">
      <c r="A24" s="27">
        <v>19</v>
      </c>
      <c r="B24" s="28"/>
      <c r="C24" s="29"/>
      <c r="D24" s="21"/>
      <c r="E24" s="28"/>
      <c r="F24" s="30"/>
      <c r="G24" s="31"/>
      <c r="H24" s="31"/>
      <c r="I24" s="31"/>
      <c r="J24" s="31"/>
      <c r="K24" s="31"/>
      <c r="L24" s="31"/>
      <c r="M24" s="31"/>
      <c r="N24" s="31"/>
      <c r="O24" s="32"/>
      <c r="P24" s="31">
        <f t="shared" si="0"/>
        <v>0</v>
      </c>
      <c r="Q24" s="33"/>
      <c r="R24" s="36"/>
      <c r="S24" s="34"/>
      <c r="T24" s="35"/>
      <c r="U24" s="31"/>
      <c r="V24" s="31"/>
      <c r="W24" s="31">
        <f t="shared" si="1"/>
        <v>0</v>
      </c>
      <c r="X24" s="36"/>
      <c r="Y24" s="36"/>
      <c r="Z24" s="37"/>
      <c r="AA24" s="153"/>
      <c r="AB24" s="40"/>
      <c r="AC24" s="39"/>
    </row>
    <row r="25" spans="1:29" ht="34.5" customHeight="1" hidden="1">
      <c r="A25" s="27">
        <v>20</v>
      </c>
      <c r="B25" s="28"/>
      <c r="C25" s="29"/>
      <c r="D25" s="21"/>
      <c r="E25" s="28"/>
      <c r="F25" s="30"/>
      <c r="G25" s="31"/>
      <c r="H25" s="31"/>
      <c r="I25" s="31"/>
      <c r="J25" s="31"/>
      <c r="K25" s="31"/>
      <c r="L25" s="31"/>
      <c r="M25" s="31"/>
      <c r="N25" s="31"/>
      <c r="O25" s="32"/>
      <c r="P25" s="31">
        <f t="shared" si="0"/>
        <v>0</v>
      </c>
      <c r="Q25" s="33"/>
      <c r="R25" s="36"/>
      <c r="S25" s="34"/>
      <c r="T25" s="35"/>
      <c r="U25" s="31"/>
      <c r="V25" s="31"/>
      <c r="W25" s="31">
        <f t="shared" si="1"/>
        <v>0</v>
      </c>
      <c r="X25" s="36"/>
      <c r="Y25" s="36"/>
      <c r="Z25" s="37"/>
      <c r="AA25" s="153"/>
      <c r="AB25" s="40"/>
      <c r="AC25" s="39"/>
    </row>
    <row r="26" spans="1:27" ht="34.5" customHeight="1" thickBot="1">
      <c r="A26" s="308" t="s">
        <v>32</v>
      </c>
      <c r="B26" s="309"/>
      <c r="C26" s="309"/>
      <c r="D26" s="309"/>
      <c r="E26" s="310"/>
      <c r="F26" s="155"/>
      <c r="G26" s="185">
        <f aca="true" t="shared" si="2" ref="G26:S26">SUM(G6:G25)</f>
        <v>26</v>
      </c>
      <c r="H26" s="185">
        <f t="shared" si="2"/>
        <v>0</v>
      </c>
      <c r="I26" s="185">
        <f t="shared" si="2"/>
        <v>223</v>
      </c>
      <c r="J26" s="185">
        <f t="shared" si="2"/>
        <v>588</v>
      </c>
      <c r="K26" s="185">
        <f t="shared" si="2"/>
        <v>213</v>
      </c>
      <c r="L26" s="185">
        <f t="shared" si="2"/>
        <v>23</v>
      </c>
      <c r="M26" s="185">
        <f t="shared" si="2"/>
        <v>0</v>
      </c>
      <c r="N26" s="185">
        <f t="shared" si="2"/>
        <v>0</v>
      </c>
      <c r="O26" s="185">
        <f t="shared" si="2"/>
        <v>0</v>
      </c>
      <c r="P26" s="237">
        <f t="shared" si="2"/>
        <v>1073</v>
      </c>
      <c r="Q26" s="186">
        <f t="shared" si="2"/>
        <v>116211.37</v>
      </c>
      <c r="R26" s="186">
        <f>SUM(R6:R25)</f>
        <v>124366.70000000001</v>
      </c>
      <c r="S26" s="187">
        <f t="shared" si="2"/>
        <v>1302447</v>
      </c>
      <c r="T26" s="188"/>
      <c r="U26" s="189">
        <f aca="true" t="shared" si="3" ref="U26:Z26">SUM(U6:U25)</f>
        <v>0</v>
      </c>
      <c r="V26" s="189">
        <f t="shared" si="3"/>
        <v>99</v>
      </c>
      <c r="W26" s="189">
        <f t="shared" si="3"/>
        <v>99</v>
      </c>
      <c r="X26" s="186">
        <f t="shared" si="3"/>
        <v>10668.93</v>
      </c>
      <c r="Y26" s="186">
        <f t="shared" si="3"/>
        <v>20677.87</v>
      </c>
      <c r="Z26" s="190">
        <f t="shared" si="3"/>
        <v>170200</v>
      </c>
      <c r="AA26" s="235"/>
    </row>
    <row r="27" spans="1:27" ht="34.5" customHeight="1">
      <c r="A27" s="363" t="s">
        <v>288</v>
      </c>
      <c r="B27" s="241" t="s">
        <v>283</v>
      </c>
      <c r="C27" s="242" t="s">
        <v>159</v>
      </c>
      <c r="D27" s="243" t="s">
        <v>284</v>
      </c>
      <c r="E27" s="243" t="s">
        <v>116</v>
      </c>
      <c r="F27" s="244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2"/>
      <c r="R27" s="222"/>
      <c r="S27" s="231"/>
      <c r="T27" s="229">
        <v>1</v>
      </c>
      <c r="U27" s="223">
        <v>1</v>
      </c>
      <c r="V27" s="223">
        <v>0</v>
      </c>
      <c r="W27" s="223">
        <v>1</v>
      </c>
      <c r="X27" s="222">
        <v>194.43</v>
      </c>
      <c r="Y27" s="222">
        <v>131.21</v>
      </c>
      <c r="Z27" s="224">
        <v>0</v>
      </c>
      <c r="AA27" s="238" t="s">
        <v>187</v>
      </c>
    </row>
    <row r="28" spans="1:27" ht="34.5" customHeight="1" thickBot="1">
      <c r="A28" s="364"/>
      <c r="B28" s="73" t="s">
        <v>285</v>
      </c>
      <c r="C28" s="73" t="s">
        <v>218</v>
      </c>
      <c r="D28" s="63" t="s">
        <v>286</v>
      </c>
      <c r="E28" s="73" t="s">
        <v>168</v>
      </c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6"/>
      <c r="R28" s="226"/>
      <c r="S28" s="232"/>
      <c r="T28" s="230">
        <v>1</v>
      </c>
      <c r="U28" s="227">
        <v>0</v>
      </c>
      <c r="V28" s="227">
        <v>1</v>
      </c>
      <c r="W28" s="227">
        <v>1</v>
      </c>
      <c r="X28" s="226">
        <v>178</v>
      </c>
      <c r="Y28" s="226">
        <v>106.76</v>
      </c>
      <c r="Z28" s="228">
        <v>0</v>
      </c>
      <c r="AA28" s="239" t="s">
        <v>287</v>
      </c>
    </row>
    <row r="29" spans="2:28" ht="23.25" customHeight="1" hidden="1" thickBot="1">
      <c r="B29" s="20">
        <f>COUNTIF(B6:B25,"*")</f>
        <v>9</v>
      </c>
      <c r="F29" s="87">
        <f>COUNTIF(F6:F25,"*")</f>
        <v>3</v>
      </c>
      <c r="G29" s="87">
        <f>G26</f>
        <v>26</v>
      </c>
      <c r="H29" s="87">
        <f aca="true" t="shared" si="4" ref="H29:S29">H26</f>
        <v>0</v>
      </c>
      <c r="I29" s="87">
        <f t="shared" si="4"/>
        <v>223</v>
      </c>
      <c r="J29" s="87">
        <f t="shared" si="4"/>
        <v>588</v>
      </c>
      <c r="K29" s="87">
        <f t="shared" si="4"/>
        <v>213</v>
      </c>
      <c r="L29" s="87">
        <f t="shared" si="4"/>
        <v>23</v>
      </c>
      <c r="M29" s="87">
        <f t="shared" si="4"/>
        <v>0</v>
      </c>
      <c r="N29" s="87">
        <f t="shared" si="4"/>
        <v>0</v>
      </c>
      <c r="O29" s="87">
        <f t="shared" si="4"/>
        <v>0</v>
      </c>
      <c r="P29" s="87">
        <f t="shared" si="4"/>
        <v>1073</v>
      </c>
      <c r="Q29" s="88">
        <f t="shared" si="4"/>
        <v>116211.37</v>
      </c>
      <c r="R29" s="91">
        <f t="shared" si="4"/>
        <v>124366.70000000001</v>
      </c>
      <c r="S29" s="89">
        <f t="shared" si="4"/>
        <v>1302447</v>
      </c>
      <c r="T29" s="90">
        <f>COUNTIF(T6:T25,"&gt;0")+COUNTIF(T6:T25,"*")</f>
        <v>6</v>
      </c>
      <c r="U29" s="90">
        <f aca="true" t="shared" si="5" ref="U29:Z29">U26</f>
        <v>0</v>
      </c>
      <c r="V29" s="90">
        <f t="shared" si="5"/>
        <v>99</v>
      </c>
      <c r="W29" s="90">
        <f t="shared" si="5"/>
        <v>99</v>
      </c>
      <c r="X29" s="91">
        <f t="shared" si="5"/>
        <v>10668.93</v>
      </c>
      <c r="Y29" s="91">
        <f t="shared" si="5"/>
        <v>20677.87</v>
      </c>
      <c r="Z29" s="92">
        <f t="shared" si="5"/>
        <v>170200</v>
      </c>
      <c r="AA29" s="90"/>
      <c r="AB29" s="26"/>
    </row>
    <row r="30" spans="1:27" s="49" customFormat="1" ht="35.25" customHeight="1">
      <c r="A30" s="317" t="str">
        <f>'1月 '!A28:B28</f>
        <v>去(110)年</v>
      </c>
      <c r="B30" s="318"/>
      <c r="C30" s="319" t="s">
        <v>72</v>
      </c>
      <c r="D30" s="319"/>
      <c r="E30" s="320"/>
      <c r="F30" s="43"/>
      <c r="G30" s="43">
        <v>0</v>
      </c>
      <c r="H30" s="43">
        <v>0</v>
      </c>
      <c r="I30" s="43">
        <v>0</v>
      </c>
      <c r="J30" s="43">
        <v>63</v>
      </c>
      <c r="K30" s="43">
        <v>78</v>
      </c>
      <c r="L30" s="43">
        <v>0</v>
      </c>
      <c r="M30" s="43">
        <v>0</v>
      </c>
      <c r="N30" s="43">
        <v>0</v>
      </c>
      <c r="O30" s="43">
        <v>0</v>
      </c>
      <c r="P30" s="43">
        <v>141</v>
      </c>
      <c r="Q30" s="154">
        <v>12700.9</v>
      </c>
      <c r="R30" s="154">
        <v>13620.09</v>
      </c>
      <c r="S30" s="124">
        <v>95058</v>
      </c>
      <c r="T30" s="46"/>
      <c r="U30" s="43">
        <v>0</v>
      </c>
      <c r="V30" s="43">
        <v>28</v>
      </c>
      <c r="W30" s="43">
        <v>28</v>
      </c>
      <c r="X30" s="154">
        <v>2600.24</v>
      </c>
      <c r="Y30" s="154">
        <v>5223.42</v>
      </c>
      <c r="Z30" s="240">
        <v>41300</v>
      </c>
      <c r="AA30" s="48"/>
    </row>
    <row r="31" spans="1:27" s="49" customFormat="1" ht="35.25" customHeight="1" thickBot="1">
      <c r="A31" s="311" t="str">
        <f>'1月 '!A29:E29</f>
        <v>110與111年同月推案增減率</v>
      </c>
      <c r="B31" s="312"/>
      <c r="C31" s="312"/>
      <c r="D31" s="312"/>
      <c r="E31" s="312"/>
      <c r="F31" s="50"/>
      <c r="G31" s="50"/>
      <c r="H31" s="50"/>
      <c r="I31" s="50"/>
      <c r="J31" s="50"/>
      <c r="K31" s="50"/>
      <c r="L31" s="50"/>
      <c r="M31" s="50"/>
      <c r="N31" s="51"/>
      <c r="O31" s="313">
        <f>(P26-P30)/P30</f>
        <v>6.609929078014185</v>
      </c>
      <c r="P31" s="314"/>
      <c r="Q31" s="52"/>
      <c r="R31" s="52"/>
      <c r="S31" s="53">
        <f>(S26-S30)/S30</f>
        <v>12.701603231711166</v>
      </c>
      <c r="T31" s="54"/>
      <c r="U31" s="313">
        <f>(W26-W30)/W30</f>
        <v>2.5357142857142856</v>
      </c>
      <c r="V31" s="315"/>
      <c r="W31" s="316"/>
      <c r="X31" s="52"/>
      <c r="Y31" s="52"/>
      <c r="Z31" s="55">
        <f>(Z26-Z30)/Z30</f>
        <v>3.1210653753026634</v>
      </c>
      <c r="AA31" s="236"/>
    </row>
    <row r="33" spans="1:5" ht="15.75">
      <c r="A33" s="361"/>
      <c r="B33" s="362"/>
      <c r="C33" s="362"/>
      <c r="D33" s="362"/>
      <c r="E33" s="362"/>
    </row>
    <row r="34" ht="15.75">
      <c r="B34" s="58"/>
    </row>
  </sheetData>
  <sheetProtection/>
  <mergeCells count="35">
    <mergeCell ref="A1:P1"/>
    <mergeCell ref="A2:E2"/>
    <mergeCell ref="F2:S2"/>
    <mergeCell ref="T2:Z2"/>
    <mergeCell ref="AA2:AA5"/>
    <mergeCell ref="A3:A5"/>
    <mergeCell ref="B3:B5"/>
    <mergeCell ref="C3:C5"/>
    <mergeCell ref="D3:D5"/>
    <mergeCell ref="Z3:Z5"/>
    <mergeCell ref="G4:G5"/>
    <mergeCell ref="H4:H5"/>
    <mergeCell ref="I4:O4"/>
    <mergeCell ref="P4:P5"/>
    <mergeCell ref="V4:V5"/>
    <mergeCell ref="W4:W5"/>
    <mergeCell ref="S3:S5"/>
    <mergeCell ref="R3:R5"/>
    <mergeCell ref="X3:X5"/>
    <mergeCell ref="Y3:Y5"/>
    <mergeCell ref="U31:W31"/>
    <mergeCell ref="E3:E5"/>
    <mergeCell ref="F3:F5"/>
    <mergeCell ref="U4:U5"/>
    <mergeCell ref="G3:P3"/>
    <mergeCell ref="Q3:Q5"/>
    <mergeCell ref="T3:T5"/>
    <mergeCell ref="U3:W3"/>
    <mergeCell ref="A33:E33"/>
    <mergeCell ref="A26:E26"/>
    <mergeCell ref="A30:B30"/>
    <mergeCell ref="C30:E30"/>
    <mergeCell ref="A31:E31"/>
    <mergeCell ref="O31:P31"/>
    <mergeCell ref="A27:A28"/>
  </mergeCells>
  <printOptions horizontalCentered="1"/>
  <pageMargins left="0.3937007874015748" right="0.3937007874015748" top="0.8661417322834646" bottom="0.8661417322834646" header="0.5118110236220472" footer="0.5118110236220472"/>
  <pageSetup fitToHeight="0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999FF"/>
    <pageSetUpPr fitToPage="1"/>
  </sheetPr>
  <dimension ref="A1:AD32"/>
  <sheetViews>
    <sheetView zoomScale="70" zoomScaleNormal="70" zoomScaleSheetLayoutView="70" zoomScalePageLayoutView="0" workbookViewId="0" topLeftCell="A7">
      <selection activeCell="AF26" sqref="AF26"/>
    </sheetView>
  </sheetViews>
  <sheetFormatPr defaultColWidth="0" defaultRowHeight="16.5"/>
  <cols>
    <col min="1" max="1" width="4.125" style="20" customWidth="1"/>
    <col min="2" max="2" width="7.875" style="20" customWidth="1"/>
    <col min="3" max="3" width="6.75390625" style="41" customWidth="1"/>
    <col min="4" max="5" width="7.25390625" style="20" customWidth="1"/>
    <col min="6" max="6" width="7.00390625" style="20" customWidth="1"/>
    <col min="7" max="7" width="5.25390625" style="20" customWidth="1"/>
    <col min="8" max="16" width="4.75390625" style="20" customWidth="1"/>
    <col min="17" max="17" width="6.75390625" style="20" customWidth="1"/>
    <col min="18" max="18" width="11.50390625" style="20" customWidth="1"/>
    <col min="19" max="19" width="11.25390625" style="20" customWidth="1"/>
    <col min="20" max="20" width="11.25390625" style="42" customWidth="1"/>
    <col min="21" max="21" width="5.125" style="20" customWidth="1"/>
    <col min="22" max="22" width="5.625" style="20" bestFit="1" customWidth="1"/>
    <col min="23" max="24" width="6.125" style="20" bestFit="1" customWidth="1"/>
    <col min="25" max="25" width="11.25390625" style="20" bestFit="1" customWidth="1"/>
    <col min="26" max="26" width="11.875" style="20" bestFit="1" customWidth="1"/>
    <col min="27" max="27" width="10.00390625" style="20" customWidth="1"/>
    <col min="28" max="28" width="7.75390625" style="20" customWidth="1"/>
    <col min="29" max="29" width="7.75390625" style="137" bestFit="1" customWidth="1"/>
    <col min="30" max="30" width="7.375" style="137" customWidth="1"/>
    <col min="31" max="31" width="6.875" style="20" customWidth="1"/>
    <col min="32" max="32" width="6.75390625" style="20" customWidth="1"/>
    <col min="33" max="37" width="0" style="20" hidden="1" customWidth="1"/>
    <col min="38" max="16384" width="9.00390625" style="20" hidden="1" customWidth="1"/>
  </cols>
  <sheetData>
    <row r="1" spans="1:28" ht="42" customHeight="1" thickBot="1">
      <c r="A1" s="321" t="s">
        <v>66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59" t="str">
        <f>'1月 '!Q1</f>
        <v>111年</v>
      </c>
      <c r="S1" s="125" t="s">
        <v>86</v>
      </c>
      <c r="T1" s="125"/>
      <c r="U1" s="125"/>
      <c r="V1" s="125"/>
      <c r="W1" s="125"/>
      <c r="X1" s="125"/>
      <c r="Y1" s="125"/>
      <c r="Z1" s="125"/>
      <c r="AA1" s="125"/>
      <c r="AB1" s="125"/>
    </row>
    <row r="2" spans="1:28" ht="30" customHeight="1">
      <c r="A2" s="324" t="s">
        <v>1</v>
      </c>
      <c r="B2" s="325"/>
      <c r="C2" s="325"/>
      <c r="D2" s="325"/>
      <c r="E2" s="325"/>
      <c r="F2" s="326"/>
      <c r="G2" s="327" t="s">
        <v>2</v>
      </c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8" t="s">
        <v>3</v>
      </c>
      <c r="V2" s="329"/>
      <c r="W2" s="329"/>
      <c r="X2" s="329"/>
      <c r="Y2" s="329"/>
      <c r="Z2" s="329"/>
      <c r="AA2" s="330"/>
      <c r="AB2" s="345" t="s">
        <v>38</v>
      </c>
    </row>
    <row r="3" spans="1:28" ht="24.75" customHeight="1">
      <c r="A3" s="348" t="s">
        <v>4</v>
      </c>
      <c r="B3" s="331" t="s">
        <v>5</v>
      </c>
      <c r="C3" s="351" t="s">
        <v>6</v>
      </c>
      <c r="D3" s="351" t="s">
        <v>39</v>
      </c>
      <c r="E3" s="331" t="s">
        <v>289</v>
      </c>
      <c r="F3" s="331" t="s">
        <v>40</v>
      </c>
      <c r="G3" s="338" t="s">
        <v>41</v>
      </c>
      <c r="H3" s="342" t="s">
        <v>42</v>
      </c>
      <c r="I3" s="343"/>
      <c r="J3" s="343"/>
      <c r="K3" s="343"/>
      <c r="L3" s="343"/>
      <c r="M3" s="343"/>
      <c r="N3" s="343"/>
      <c r="O3" s="343"/>
      <c r="P3" s="343"/>
      <c r="Q3" s="344"/>
      <c r="R3" s="331" t="s">
        <v>43</v>
      </c>
      <c r="S3" s="322" t="s">
        <v>48</v>
      </c>
      <c r="T3" s="355" t="s">
        <v>44</v>
      </c>
      <c r="U3" s="340" t="s">
        <v>45</v>
      </c>
      <c r="V3" s="341" t="s">
        <v>46</v>
      </c>
      <c r="W3" s="341"/>
      <c r="X3" s="341"/>
      <c r="Y3" s="322" t="s">
        <v>47</v>
      </c>
      <c r="Z3" s="322" t="s">
        <v>49</v>
      </c>
      <c r="AA3" s="334" t="s">
        <v>50</v>
      </c>
      <c r="AB3" s="346"/>
    </row>
    <row r="4" spans="1:28" ht="24.75" customHeight="1">
      <c r="A4" s="349"/>
      <c r="B4" s="332"/>
      <c r="C4" s="352"/>
      <c r="D4" s="352"/>
      <c r="E4" s="332"/>
      <c r="F4" s="332"/>
      <c r="G4" s="354"/>
      <c r="H4" s="338" t="s">
        <v>51</v>
      </c>
      <c r="I4" s="338" t="s">
        <v>52</v>
      </c>
      <c r="J4" s="335" t="s">
        <v>53</v>
      </c>
      <c r="K4" s="336"/>
      <c r="L4" s="336"/>
      <c r="M4" s="336"/>
      <c r="N4" s="336"/>
      <c r="O4" s="336"/>
      <c r="P4" s="337"/>
      <c r="Q4" s="338" t="s">
        <v>54</v>
      </c>
      <c r="R4" s="332"/>
      <c r="S4" s="322"/>
      <c r="T4" s="356"/>
      <c r="U4" s="340"/>
      <c r="V4" s="323" t="s">
        <v>55</v>
      </c>
      <c r="W4" s="323" t="s">
        <v>56</v>
      </c>
      <c r="X4" s="323" t="s">
        <v>54</v>
      </c>
      <c r="Y4" s="322"/>
      <c r="Z4" s="322"/>
      <c r="AA4" s="334"/>
      <c r="AB4" s="346"/>
    </row>
    <row r="5" spans="1:30" s="26" customFormat="1" ht="36" customHeight="1">
      <c r="A5" s="350"/>
      <c r="B5" s="333"/>
      <c r="C5" s="353"/>
      <c r="D5" s="353"/>
      <c r="E5" s="333"/>
      <c r="F5" s="333"/>
      <c r="G5" s="339"/>
      <c r="H5" s="339"/>
      <c r="I5" s="339"/>
      <c r="J5" s="22" t="s">
        <v>57</v>
      </c>
      <c r="K5" s="22" t="s">
        <v>58</v>
      </c>
      <c r="L5" s="22" t="s">
        <v>59</v>
      </c>
      <c r="M5" s="22" t="s">
        <v>60</v>
      </c>
      <c r="N5" s="22" t="s">
        <v>61</v>
      </c>
      <c r="O5" s="22" t="s">
        <v>62</v>
      </c>
      <c r="P5" s="114" t="s">
        <v>63</v>
      </c>
      <c r="Q5" s="339"/>
      <c r="R5" s="333"/>
      <c r="S5" s="322"/>
      <c r="T5" s="357"/>
      <c r="U5" s="340"/>
      <c r="V5" s="323"/>
      <c r="W5" s="323"/>
      <c r="X5" s="323"/>
      <c r="Y5" s="322"/>
      <c r="Z5" s="322"/>
      <c r="AA5" s="334"/>
      <c r="AB5" s="347"/>
      <c r="AC5" s="256"/>
      <c r="AD5" s="256"/>
    </row>
    <row r="6" spans="1:29" ht="36.75" customHeight="1">
      <c r="A6" s="27">
        <v>1</v>
      </c>
      <c r="B6" s="73" t="s">
        <v>290</v>
      </c>
      <c r="C6" s="29" t="s">
        <v>114</v>
      </c>
      <c r="D6" s="21" t="s">
        <v>291</v>
      </c>
      <c r="E6" s="254" t="s">
        <v>292</v>
      </c>
      <c r="F6" s="73" t="s">
        <v>168</v>
      </c>
      <c r="G6" s="30"/>
      <c r="H6" s="31"/>
      <c r="I6" s="31"/>
      <c r="J6" s="31"/>
      <c r="K6" s="31"/>
      <c r="L6" s="31"/>
      <c r="M6" s="31"/>
      <c r="N6" s="31"/>
      <c r="O6" s="31"/>
      <c r="P6" s="32"/>
      <c r="Q6" s="31">
        <v>0</v>
      </c>
      <c r="R6" s="33"/>
      <c r="S6" s="36"/>
      <c r="T6" s="34"/>
      <c r="U6" s="95" t="s">
        <v>222</v>
      </c>
      <c r="V6" s="31">
        <v>0</v>
      </c>
      <c r="W6" s="31">
        <v>8</v>
      </c>
      <c r="X6" s="31">
        <v>8</v>
      </c>
      <c r="Y6" s="36">
        <v>1017.18</v>
      </c>
      <c r="Z6" s="36">
        <v>2076.47</v>
      </c>
      <c r="AA6" s="37">
        <v>27300</v>
      </c>
      <c r="AB6" s="38"/>
      <c r="AC6" s="139">
        <v>3412.5</v>
      </c>
    </row>
    <row r="7" spans="1:29" ht="36.75" customHeight="1">
      <c r="A7" s="27">
        <v>2</v>
      </c>
      <c r="B7" s="28" t="s">
        <v>293</v>
      </c>
      <c r="C7" s="29" t="s">
        <v>114</v>
      </c>
      <c r="D7" s="21" t="s">
        <v>294</v>
      </c>
      <c r="E7" s="254" t="s">
        <v>295</v>
      </c>
      <c r="F7" s="73" t="s">
        <v>124</v>
      </c>
      <c r="G7" s="30"/>
      <c r="H7" s="31"/>
      <c r="I7" s="31"/>
      <c r="J7" s="31"/>
      <c r="K7" s="31"/>
      <c r="L7" s="31"/>
      <c r="M7" s="31"/>
      <c r="N7" s="31"/>
      <c r="O7" s="31"/>
      <c r="P7" s="32"/>
      <c r="Q7" s="31">
        <v>0</v>
      </c>
      <c r="R7" s="33"/>
      <c r="S7" s="36"/>
      <c r="T7" s="34"/>
      <c r="U7" s="95" t="s">
        <v>222</v>
      </c>
      <c r="V7" s="31">
        <v>0</v>
      </c>
      <c r="W7" s="31">
        <v>20</v>
      </c>
      <c r="X7" s="31">
        <v>20</v>
      </c>
      <c r="Y7" s="36">
        <v>1510.82</v>
      </c>
      <c r="Z7" s="36">
        <v>4164.93</v>
      </c>
      <c r="AA7" s="37">
        <v>40000</v>
      </c>
      <c r="AB7" s="38"/>
      <c r="AC7" s="139">
        <v>2000</v>
      </c>
    </row>
    <row r="8" spans="1:30" ht="36.75" customHeight="1">
      <c r="A8" s="259">
        <v>3</v>
      </c>
      <c r="B8" s="260" t="s">
        <v>296</v>
      </c>
      <c r="C8" s="261" t="s">
        <v>128</v>
      </c>
      <c r="D8" s="263" t="s">
        <v>297</v>
      </c>
      <c r="E8" s="262" t="s">
        <v>298</v>
      </c>
      <c r="F8" s="263" t="s">
        <v>116</v>
      </c>
      <c r="G8" s="264" t="s">
        <v>125</v>
      </c>
      <c r="H8" s="265">
        <v>0</v>
      </c>
      <c r="I8" s="265">
        <v>0</v>
      </c>
      <c r="J8" s="265">
        <v>41</v>
      </c>
      <c r="K8" s="265">
        <v>0</v>
      </c>
      <c r="L8" s="265">
        <v>0</v>
      </c>
      <c r="M8" s="265">
        <v>0</v>
      </c>
      <c r="N8" s="265">
        <v>0</v>
      </c>
      <c r="O8" s="265">
        <v>0</v>
      </c>
      <c r="P8" s="266">
        <v>0</v>
      </c>
      <c r="Q8" s="265">
        <v>41</v>
      </c>
      <c r="R8" s="267">
        <v>3352.02</v>
      </c>
      <c r="S8" s="268">
        <v>3420.97</v>
      </c>
      <c r="T8" s="269">
        <v>22000</v>
      </c>
      <c r="U8" s="270">
        <v>4</v>
      </c>
      <c r="V8" s="265">
        <v>0</v>
      </c>
      <c r="W8" s="265">
        <v>15</v>
      </c>
      <c r="X8" s="265">
        <v>15</v>
      </c>
      <c r="Y8" s="268">
        <v>1605</v>
      </c>
      <c r="Z8" s="268">
        <v>3744.84</v>
      </c>
      <c r="AA8" s="271">
        <v>27000</v>
      </c>
      <c r="AB8" s="272" t="s">
        <v>196</v>
      </c>
      <c r="AC8" s="137">
        <v>21.259254751509875</v>
      </c>
      <c r="AD8" s="139">
        <v>1800</v>
      </c>
    </row>
    <row r="9" spans="1:29" ht="36.75" customHeight="1">
      <c r="A9" s="27">
        <v>4</v>
      </c>
      <c r="B9" s="28" t="s">
        <v>270</v>
      </c>
      <c r="C9" s="29" t="s">
        <v>128</v>
      </c>
      <c r="D9" s="63" t="s">
        <v>299</v>
      </c>
      <c r="E9" s="254" t="s">
        <v>300</v>
      </c>
      <c r="F9" s="63" t="s">
        <v>146</v>
      </c>
      <c r="G9" s="30" t="s">
        <v>125</v>
      </c>
      <c r="H9" s="31">
        <v>0</v>
      </c>
      <c r="I9" s="31">
        <v>0</v>
      </c>
      <c r="J9" s="31">
        <v>0</v>
      </c>
      <c r="K9" s="31">
        <v>12</v>
      </c>
      <c r="L9" s="31">
        <v>4</v>
      </c>
      <c r="M9" s="31">
        <v>0</v>
      </c>
      <c r="N9" s="31">
        <v>0</v>
      </c>
      <c r="O9" s="31">
        <v>0</v>
      </c>
      <c r="P9" s="32">
        <v>0</v>
      </c>
      <c r="Q9" s="31">
        <v>16</v>
      </c>
      <c r="R9" s="33">
        <v>1322.82</v>
      </c>
      <c r="S9" s="36">
        <v>1347.48</v>
      </c>
      <c r="T9" s="34">
        <v>8000</v>
      </c>
      <c r="U9" s="95"/>
      <c r="V9" s="31"/>
      <c r="W9" s="31"/>
      <c r="X9" s="31">
        <v>0</v>
      </c>
      <c r="Y9" s="36"/>
      <c r="Z9" s="36"/>
      <c r="AA9" s="37"/>
      <c r="AB9" s="153" t="s">
        <v>126</v>
      </c>
      <c r="AC9" s="137">
        <v>19.626473856187502</v>
      </c>
    </row>
    <row r="10" spans="1:29" ht="36.75" customHeight="1">
      <c r="A10" s="27">
        <v>5</v>
      </c>
      <c r="B10" s="28" t="s">
        <v>270</v>
      </c>
      <c r="C10" s="29" t="s">
        <v>128</v>
      </c>
      <c r="D10" s="65" t="s">
        <v>301</v>
      </c>
      <c r="E10" s="254" t="s">
        <v>302</v>
      </c>
      <c r="F10" s="63" t="s">
        <v>146</v>
      </c>
      <c r="G10" s="30" t="s">
        <v>125</v>
      </c>
      <c r="H10" s="31">
        <v>0</v>
      </c>
      <c r="I10" s="31">
        <v>0</v>
      </c>
      <c r="J10" s="31">
        <v>0</v>
      </c>
      <c r="K10" s="31">
        <v>8</v>
      </c>
      <c r="L10" s="31">
        <v>8</v>
      </c>
      <c r="M10" s="31">
        <v>0</v>
      </c>
      <c r="N10" s="31">
        <v>0</v>
      </c>
      <c r="O10" s="31">
        <v>0</v>
      </c>
      <c r="P10" s="32">
        <v>0</v>
      </c>
      <c r="Q10" s="31">
        <v>16</v>
      </c>
      <c r="R10" s="33">
        <v>1411.32</v>
      </c>
      <c r="S10" s="36">
        <v>1437.64</v>
      </c>
      <c r="T10" s="34">
        <v>8500</v>
      </c>
      <c r="U10" s="96"/>
      <c r="V10" s="31"/>
      <c r="W10" s="31"/>
      <c r="X10" s="31">
        <v>0</v>
      </c>
      <c r="Y10" s="36"/>
      <c r="Z10" s="36"/>
      <c r="AA10" s="37"/>
      <c r="AB10" s="57" t="s">
        <v>126</v>
      </c>
      <c r="AC10" s="137">
        <v>19.545347620905797</v>
      </c>
    </row>
    <row r="11" spans="1:29" ht="36.75" customHeight="1">
      <c r="A11" s="27">
        <v>6</v>
      </c>
      <c r="B11" s="28" t="s">
        <v>303</v>
      </c>
      <c r="C11" s="29" t="s">
        <v>128</v>
      </c>
      <c r="D11" s="65" t="s">
        <v>304</v>
      </c>
      <c r="E11" s="255" t="s">
        <v>305</v>
      </c>
      <c r="F11" s="63" t="s">
        <v>116</v>
      </c>
      <c r="G11" s="30"/>
      <c r="H11" s="31"/>
      <c r="I11" s="31"/>
      <c r="J11" s="31"/>
      <c r="K11" s="31"/>
      <c r="L11" s="31"/>
      <c r="M11" s="31"/>
      <c r="N11" s="31"/>
      <c r="O11" s="31"/>
      <c r="P11" s="32"/>
      <c r="Q11" s="31">
        <v>0</v>
      </c>
      <c r="R11" s="33"/>
      <c r="S11" s="36"/>
      <c r="T11" s="34"/>
      <c r="U11" s="95">
        <v>4</v>
      </c>
      <c r="V11" s="31">
        <v>0</v>
      </c>
      <c r="W11" s="31">
        <v>8</v>
      </c>
      <c r="X11" s="31">
        <v>8</v>
      </c>
      <c r="Y11" s="36">
        <v>713.45</v>
      </c>
      <c r="Z11" s="36">
        <v>1290.07</v>
      </c>
      <c r="AA11" s="37">
        <v>13600</v>
      </c>
      <c r="AB11" s="38"/>
      <c r="AC11" s="139">
        <v>1700</v>
      </c>
    </row>
    <row r="12" spans="1:29" ht="36.75" customHeight="1">
      <c r="A12" s="27">
        <v>7</v>
      </c>
      <c r="B12" s="28" t="s">
        <v>223</v>
      </c>
      <c r="C12" s="29" t="s">
        <v>136</v>
      </c>
      <c r="D12" s="63" t="s">
        <v>306</v>
      </c>
      <c r="E12" s="255" t="s">
        <v>307</v>
      </c>
      <c r="F12" s="73" t="s">
        <v>308</v>
      </c>
      <c r="G12" s="30" t="s">
        <v>309</v>
      </c>
      <c r="H12" s="31">
        <v>0</v>
      </c>
      <c r="I12" s="31">
        <v>0</v>
      </c>
      <c r="J12" s="31">
        <v>0</v>
      </c>
      <c r="K12" s="31">
        <v>33</v>
      </c>
      <c r="L12" s="31">
        <v>14</v>
      </c>
      <c r="M12" s="31">
        <v>0</v>
      </c>
      <c r="N12" s="31">
        <v>0</v>
      </c>
      <c r="O12" s="31">
        <v>0</v>
      </c>
      <c r="P12" s="32">
        <v>0</v>
      </c>
      <c r="Q12" s="31">
        <v>47</v>
      </c>
      <c r="R12" s="33">
        <v>6051.94</v>
      </c>
      <c r="S12" s="36">
        <v>6429.45</v>
      </c>
      <c r="T12" s="34">
        <v>41000</v>
      </c>
      <c r="U12" s="95"/>
      <c r="V12" s="31"/>
      <c r="W12" s="31"/>
      <c r="X12" s="31">
        <v>0</v>
      </c>
      <c r="Y12" s="36"/>
      <c r="Z12" s="36"/>
      <c r="AA12" s="37"/>
      <c r="AB12" s="38"/>
      <c r="AC12" s="137">
        <v>21.080681875221774</v>
      </c>
    </row>
    <row r="13" spans="1:29" ht="35.25" customHeight="1">
      <c r="A13" s="27">
        <v>8</v>
      </c>
      <c r="B13" s="28" t="s">
        <v>127</v>
      </c>
      <c r="C13" s="29" t="s">
        <v>144</v>
      </c>
      <c r="D13" s="63" t="s">
        <v>310</v>
      </c>
      <c r="E13" s="254" t="s">
        <v>311</v>
      </c>
      <c r="F13" s="63" t="s">
        <v>146</v>
      </c>
      <c r="G13" s="30" t="s">
        <v>312</v>
      </c>
      <c r="H13" s="31">
        <v>0</v>
      </c>
      <c r="I13" s="31">
        <v>0</v>
      </c>
      <c r="J13" s="31">
        <v>0</v>
      </c>
      <c r="K13" s="31">
        <v>0</v>
      </c>
      <c r="L13" s="31">
        <v>372</v>
      </c>
      <c r="M13" s="31">
        <v>0</v>
      </c>
      <c r="N13" s="31">
        <v>0</v>
      </c>
      <c r="O13" s="31">
        <v>0</v>
      </c>
      <c r="P13" s="32">
        <v>0</v>
      </c>
      <c r="Q13" s="31">
        <v>372</v>
      </c>
      <c r="R13" s="33">
        <v>39072.08</v>
      </c>
      <c r="S13" s="36">
        <v>39878.48</v>
      </c>
      <c r="T13" s="34">
        <v>306200</v>
      </c>
      <c r="U13" s="35"/>
      <c r="V13" s="31"/>
      <c r="W13" s="31"/>
      <c r="X13" s="31">
        <v>0</v>
      </c>
      <c r="Y13" s="36"/>
      <c r="Z13" s="36"/>
      <c r="AA13" s="37"/>
      <c r="AB13" s="38"/>
      <c r="AC13" s="137">
        <v>25.382898369212608</v>
      </c>
    </row>
    <row r="14" spans="1:29" ht="35.25" customHeight="1">
      <c r="A14" s="27">
        <v>9</v>
      </c>
      <c r="B14" s="28" t="s">
        <v>313</v>
      </c>
      <c r="C14" s="29" t="s">
        <v>150</v>
      </c>
      <c r="D14" s="28" t="s">
        <v>314</v>
      </c>
      <c r="E14" s="255" t="s">
        <v>315</v>
      </c>
      <c r="F14" s="73" t="s">
        <v>130</v>
      </c>
      <c r="G14" s="30"/>
      <c r="H14" s="31"/>
      <c r="I14" s="31"/>
      <c r="J14" s="31"/>
      <c r="K14" s="31"/>
      <c r="L14" s="31"/>
      <c r="M14" s="31"/>
      <c r="N14" s="31"/>
      <c r="O14" s="31"/>
      <c r="P14" s="32"/>
      <c r="Q14" s="31">
        <v>0</v>
      </c>
      <c r="R14" s="33"/>
      <c r="S14" s="36"/>
      <c r="T14" s="34"/>
      <c r="U14" s="35">
        <v>5</v>
      </c>
      <c r="V14" s="31">
        <v>0</v>
      </c>
      <c r="W14" s="31">
        <v>18</v>
      </c>
      <c r="X14" s="31">
        <v>18</v>
      </c>
      <c r="Y14" s="36">
        <v>1916</v>
      </c>
      <c r="Z14" s="36">
        <v>6251.46</v>
      </c>
      <c r="AA14" s="37">
        <v>90000</v>
      </c>
      <c r="AB14" s="38"/>
      <c r="AC14" s="139">
        <v>5000</v>
      </c>
    </row>
    <row r="15" spans="1:29" ht="35.25" customHeight="1" thickBot="1">
      <c r="A15" s="27">
        <v>10</v>
      </c>
      <c r="B15" s="73" t="s">
        <v>316</v>
      </c>
      <c r="C15" s="29" t="s">
        <v>317</v>
      </c>
      <c r="D15" s="63" t="s">
        <v>318</v>
      </c>
      <c r="E15" s="254" t="s">
        <v>319</v>
      </c>
      <c r="F15" s="63" t="s">
        <v>116</v>
      </c>
      <c r="G15" s="30"/>
      <c r="H15" s="31"/>
      <c r="I15" s="31"/>
      <c r="J15" s="31"/>
      <c r="K15" s="31"/>
      <c r="L15" s="31"/>
      <c r="M15" s="31"/>
      <c r="N15" s="31"/>
      <c r="O15" s="31"/>
      <c r="P15" s="32"/>
      <c r="Q15" s="31">
        <v>0</v>
      </c>
      <c r="R15" s="33"/>
      <c r="S15" s="36"/>
      <c r="T15" s="34"/>
      <c r="U15" s="35">
        <v>2</v>
      </c>
      <c r="V15" s="31">
        <v>0</v>
      </c>
      <c r="W15" s="31">
        <v>2</v>
      </c>
      <c r="X15" s="31">
        <v>2</v>
      </c>
      <c r="Y15" s="36">
        <v>711.51</v>
      </c>
      <c r="Z15" s="36">
        <v>720.13</v>
      </c>
      <c r="AA15" s="37">
        <v>7276</v>
      </c>
      <c r="AB15" s="75"/>
      <c r="AC15" s="139">
        <v>3638</v>
      </c>
    </row>
    <row r="16" spans="1:28" ht="35.25" customHeight="1" hidden="1">
      <c r="A16" s="27"/>
      <c r="B16" s="28"/>
      <c r="C16" s="29"/>
      <c r="D16" s="28"/>
      <c r="E16" s="28"/>
      <c r="F16" s="28"/>
      <c r="G16" s="30"/>
      <c r="H16" s="31"/>
      <c r="I16" s="31"/>
      <c r="J16" s="31"/>
      <c r="K16" s="31"/>
      <c r="L16" s="31"/>
      <c r="M16" s="31"/>
      <c r="N16" s="31"/>
      <c r="O16" s="31"/>
      <c r="P16" s="32"/>
      <c r="Q16" s="31"/>
      <c r="R16" s="33"/>
      <c r="S16" s="36"/>
      <c r="T16" s="34"/>
      <c r="U16" s="35"/>
      <c r="V16" s="31"/>
      <c r="W16" s="31"/>
      <c r="X16" s="31"/>
      <c r="Y16" s="36"/>
      <c r="Z16" s="36"/>
      <c r="AA16" s="37"/>
      <c r="AB16" s="38"/>
    </row>
    <row r="17" spans="1:28" ht="35.25" customHeight="1" hidden="1">
      <c r="A17" s="27"/>
      <c r="B17" s="28"/>
      <c r="C17" s="29"/>
      <c r="D17" s="28"/>
      <c r="E17" s="28"/>
      <c r="F17" s="28"/>
      <c r="G17" s="30"/>
      <c r="H17" s="31"/>
      <c r="I17" s="31"/>
      <c r="J17" s="31"/>
      <c r="K17" s="31"/>
      <c r="L17" s="31"/>
      <c r="M17" s="31"/>
      <c r="N17" s="31"/>
      <c r="O17" s="31"/>
      <c r="P17" s="32"/>
      <c r="Q17" s="31"/>
      <c r="R17" s="33"/>
      <c r="S17" s="36"/>
      <c r="T17" s="34"/>
      <c r="U17" s="35"/>
      <c r="V17" s="31"/>
      <c r="W17" s="31"/>
      <c r="X17" s="31"/>
      <c r="Y17" s="36"/>
      <c r="Z17" s="36"/>
      <c r="AA17" s="37"/>
      <c r="AB17" s="38"/>
    </row>
    <row r="18" spans="1:28" ht="35.25" customHeight="1" hidden="1">
      <c r="A18" s="27"/>
      <c r="B18" s="28"/>
      <c r="C18" s="29"/>
      <c r="D18" s="28"/>
      <c r="E18" s="28"/>
      <c r="F18" s="28"/>
      <c r="G18" s="30"/>
      <c r="H18" s="31"/>
      <c r="I18" s="31"/>
      <c r="J18" s="31"/>
      <c r="K18" s="31"/>
      <c r="L18" s="31"/>
      <c r="M18" s="31"/>
      <c r="N18" s="31"/>
      <c r="O18" s="31"/>
      <c r="P18" s="32"/>
      <c r="Q18" s="31"/>
      <c r="R18" s="33"/>
      <c r="S18" s="36"/>
      <c r="T18" s="34"/>
      <c r="U18" s="35"/>
      <c r="V18" s="31"/>
      <c r="W18" s="31"/>
      <c r="X18" s="31"/>
      <c r="Y18" s="36"/>
      <c r="Z18" s="36"/>
      <c r="AA18" s="37"/>
      <c r="AB18" s="38"/>
    </row>
    <row r="19" spans="1:28" ht="35.25" customHeight="1" hidden="1">
      <c r="A19" s="27"/>
      <c r="B19" s="28"/>
      <c r="C19" s="29"/>
      <c r="D19" s="28"/>
      <c r="E19" s="28"/>
      <c r="F19" s="28"/>
      <c r="G19" s="30"/>
      <c r="H19" s="31"/>
      <c r="I19" s="31"/>
      <c r="J19" s="31"/>
      <c r="K19" s="31"/>
      <c r="L19" s="31"/>
      <c r="M19" s="31"/>
      <c r="N19" s="31"/>
      <c r="O19" s="31"/>
      <c r="P19" s="32"/>
      <c r="Q19" s="31"/>
      <c r="R19" s="33"/>
      <c r="S19" s="36"/>
      <c r="T19" s="34"/>
      <c r="U19" s="35"/>
      <c r="V19" s="31"/>
      <c r="W19" s="31"/>
      <c r="X19" s="31"/>
      <c r="Y19" s="36"/>
      <c r="Z19" s="36"/>
      <c r="AA19" s="37"/>
      <c r="AB19" s="38"/>
    </row>
    <row r="20" spans="1:28" ht="35.25" customHeight="1" hidden="1">
      <c r="A20" s="27"/>
      <c r="B20" s="28"/>
      <c r="C20" s="29"/>
      <c r="D20" s="21"/>
      <c r="E20" s="21"/>
      <c r="F20" s="28"/>
      <c r="G20" s="30"/>
      <c r="H20" s="31"/>
      <c r="I20" s="31"/>
      <c r="J20" s="31"/>
      <c r="K20" s="31"/>
      <c r="L20" s="31"/>
      <c r="M20" s="31"/>
      <c r="N20" s="31"/>
      <c r="O20" s="31"/>
      <c r="P20" s="32"/>
      <c r="Q20" s="31"/>
      <c r="R20" s="33"/>
      <c r="S20" s="36"/>
      <c r="T20" s="34"/>
      <c r="U20" s="35"/>
      <c r="V20" s="31"/>
      <c r="W20" s="31"/>
      <c r="X20" s="31"/>
      <c r="Y20" s="36"/>
      <c r="Z20" s="36"/>
      <c r="AA20" s="37"/>
      <c r="AB20" s="38"/>
    </row>
    <row r="21" spans="1:28" ht="35.25" customHeight="1" hidden="1">
      <c r="A21" s="27"/>
      <c r="B21" s="28"/>
      <c r="C21" s="29"/>
      <c r="D21" s="21"/>
      <c r="E21" s="21"/>
      <c r="F21" s="28"/>
      <c r="G21" s="30"/>
      <c r="H21" s="31"/>
      <c r="I21" s="31"/>
      <c r="J21" s="31"/>
      <c r="K21" s="31"/>
      <c r="L21" s="31"/>
      <c r="M21" s="60"/>
      <c r="N21" s="31"/>
      <c r="O21" s="31"/>
      <c r="P21" s="32"/>
      <c r="Q21" s="31"/>
      <c r="R21" s="33"/>
      <c r="S21" s="36"/>
      <c r="T21" s="34"/>
      <c r="U21" s="35"/>
      <c r="V21" s="31"/>
      <c r="W21" s="31"/>
      <c r="X21" s="31"/>
      <c r="Y21" s="36"/>
      <c r="Z21" s="36"/>
      <c r="AA21" s="37"/>
      <c r="AB21" s="38"/>
    </row>
    <row r="22" spans="1:28" ht="35.25" customHeight="1" hidden="1">
      <c r="A22" s="27"/>
      <c r="B22" s="28"/>
      <c r="C22" s="29"/>
      <c r="D22" s="21"/>
      <c r="E22" s="21"/>
      <c r="F22" s="28"/>
      <c r="G22" s="30"/>
      <c r="H22" s="31"/>
      <c r="I22" s="31"/>
      <c r="J22" s="31"/>
      <c r="K22" s="31"/>
      <c r="L22" s="31"/>
      <c r="M22" s="31"/>
      <c r="N22" s="31"/>
      <c r="O22" s="31"/>
      <c r="P22" s="32"/>
      <c r="Q22" s="31"/>
      <c r="R22" s="33"/>
      <c r="S22" s="36"/>
      <c r="T22" s="34"/>
      <c r="U22" s="35"/>
      <c r="V22" s="31"/>
      <c r="W22" s="31"/>
      <c r="X22" s="31"/>
      <c r="Y22" s="36"/>
      <c r="Z22" s="36"/>
      <c r="AA22" s="37"/>
      <c r="AB22" s="38"/>
    </row>
    <row r="23" spans="1:28" ht="35.25" customHeight="1" hidden="1">
      <c r="A23" s="27"/>
      <c r="B23" s="28"/>
      <c r="C23" s="29"/>
      <c r="D23" s="21"/>
      <c r="E23" s="21"/>
      <c r="F23" s="28"/>
      <c r="G23" s="30"/>
      <c r="H23" s="31"/>
      <c r="I23" s="31"/>
      <c r="J23" s="31"/>
      <c r="K23" s="31"/>
      <c r="L23" s="31"/>
      <c r="M23" s="31"/>
      <c r="N23" s="31"/>
      <c r="O23" s="31"/>
      <c r="P23" s="32"/>
      <c r="Q23" s="31"/>
      <c r="R23" s="33"/>
      <c r="S23" s="36"/>
      <c r="T23" s="34"/>
      <c r="U23" s="35"/>
      <c r="V23" s="31"/>
      <c r="W23" s="31"/>
      <c r="X23" s="31"/>
      <c r="Y23" s="36"/>
      <c r="Z23" s="36"/>
      <c r="AA23" s="37"/>
      <c r="AB23" s="38"/>
    </row>
    <row r="24" spans="1:28" ht="35.25" customHeight="1" hidden="1">
      <c r="A24" s="27"/>
      <c r="B24" s="28"/>
      <c r="C24" s="29"/>
      <c r="D24" s="21"/>
      <c r="E24" s="21"/>
      <c r="F24" s="28"/>
      <c r="G24" s="30"/>
      <c r="H24" s="31"/>
      <c r="I24" s="31"/>
      <c r="J24" s="31"/>
      <c r="K24" s="31"/>
      <c r="L24" s="31"/>
      <c r="M24" s="31"/>
      <c r="N24" s="31"/>
      <c r="O24" s="31"/>
      <c r="P24" s="32"/>
      <c r="Q24" s="31"/>
      <c r="R24" s="33"/>
      <c r="S24" s="36"/>
      <c r="T24" s="34"/>
      <c r="U24" s="35"/>
      <c r="V24" s="31"/>
      <c r="W24" s="31"/>
      <c r="X24" s="31"/>
      <c r="Y24" s="36"/>
      <c r="Z24" s="36"/>
      <c r="AA24" s="37"/>
      <c r="AB24" s="38"/>
    </row>
    <row r="25" spans="1:28" ht="35.25" customHeight="1" hidden="1" thickBot="1">
      <c r="A25" s="99"/>
      <c r="B25" s="100"/>
      <c r="C25" s="101"/>
      <c r="D25" s="94"/>
      <c r="E25" s="94"/>
      <c r="F25" s="100"/>
      <c r="G25" s="102"/>
      <c r="H25" s="103"/>
      <c r="I25" s="103"/>
      <c r="J25" s="103"/>
      <c r="K25" s="103"/>
      <c r="L25" s="103"/>
      <c r="M25" s="103"/>
      <c r="N25" s="103"/>
      <c r="O25" s="103"/>
      <c r="P25" s="104"/>
      <c r="Q25" s="103"/>
      <c r="R25" s="105"/>
      <c r="S25" s="108"/>
      <c r="T25" s="106"/>
      <c r="U25" s="107"/>
      <c r="V25" s="103"/>
      <c r="W25" s="103"/>
      <c r="X25" s="103"/>
      <c r="Y25" s="108"/>
      <c r="Z25" s="108"/>
      <c r="AA25" s="109"/>
      <c r="AB25" s="110"/>
    </row>
    <row r="26" spans="1:28" ht="39.75" customHeight="1" thickBot="1" thickTop="1">
      <c r="A26" s="368" t="s">
        <v>33</v>
      </c>
      <c r="B26" s="369"/>
      <c r="C26" s="369"/>
      <c r="D26" s="369"/>
      <c r="E26" s="369"/>
      <c r="F26" s="370"/>
      <c r="G26" s="247"/>
      <c r="H26" s="247">
        <f aca="true" t="shared" si="0" ref="H26:T26">SUM(H6:H25)</f>
        <v>0</v>
      </c>
      <c r="I26" s="247">
        <f t="shared" si="0"/>
        <v>0</v>
      </c>
      <c r="J26" s="247">
        <f t="shared" si="0"/>
        <v>41</v>
      </c>
      <c r="K26" s="247">
        <f t="shared" si="0"/>
        <v>53</v>
      </c>
      <c r="L26" s="247">
        <f t="shared" si="0"/>
        <v>398</v>
      </c>
      <c r="M26" s="247">
        <f t="shared" si="0"/>
        <v>0</v>
      </c>
      <c r="N26" s="247">
        <f t="shared" si="0"/>
        <v>0</v>
      </c>
      <c r="O26" s="247">
        <f t="shared" si="0"/>
        <v>0</v>
      </c>
      <c r="P26" s="247">
        <f t="shared" si="0"/>
        <v>0</v>
      </c>
      <c r="Q26" s="247">
        <f t="shared" si="0"/>
        <v>492</v>
      </c>
      <c r="R26" s="248">
        <f t="shared" si="0"/>
        <v>51210.18</v>
      </c>
      <c r="S26" s="248">
        <f>SUM(S6:S25)</f>
        <v>52514.020000000004</v>
      </c>
      <c r="T26" s="249">
        <f t="shared" si="0"/>
        <v>385700</v>
      </c>
      <c r="U26" s="250"/>
      <c r="V26" s="251">
        <f aca="true" t="shared" si="1" ref="V26:AA26">SUM(V6:V25)</f>
        <v>0</v>
      </c>
      <c r="W26" s="251">
        <f t="shared" si="1"/>
        <v>71</v>
      </c>
      <c r="X26" s="251">
        <f t="shared" si="1"/>
        <v>71</v>
      </c>
      <c r="Y26" s="248">
        <f t="shared" si="1"/>
        <v>7473.96</v>
      </c>
      <c r="Z26" s="248">
        <f t="shared" si="1"/>
        <v>18247.9</v>
      </c>
      <c r="AA26" s="252">
        <f t="shared" si="1"/>
        <v>205176</v>
      </c>
      <c r="AB26" s="253"/>
    </row>
    <row r="27" spans="2:29" ht="23.25" customHeight="1" hidden="1" thickBot="1">
      <c r="B27" s="20">
        <f>COUNTIF(B6:B25,"*")</f>
        <v>10</v>
      </c>
      <c r="G27" s="87">
        <f>COUNTIF(G6:G25,"*")</f>
        <v>5</v>
      </c>
      <c r="H27" s="87">
        <f>H26</f>
        <v>0</v>
      </c>
      <c r="I27" s="87">
        <f aca="true" t="shared" si="2" ref="I27:T27">I26</f>
        <v>0</v>
      </c>
      <c r="J27" s="87">
        <f t="shared" si="2"/>
        <v>41</v>
      </c>
      <c r="K27" s="87">
        <f t="shared" si="2"/>
        <v>53</v>
      </c>
      <c r="L27" s="87">
        <f t="shared" si="2"/>
        <v>398</v>
      </c>
      <c r="M27" s="87">
        <f t="shared" si="2"/>
        <v>0</v>
      </c>
      <c r="N27" s="87">
        <f t="shared" si="2"/>
        <v>0</v>
      </c>
      <c r="O27" s="87">
        <f t="shared" si="2"/>
        <v>0</v>
      </c>
      <c r="P27" s="87">
        <f t="shared" si="2"/>
        <v>0</v>
      </c>
      <c r="Q27" s="87">
        <f t="shared" si="2"/>
        <v>492</v>
      </c>
      <c r="R27" s="111">
        <f t="shared" si="2"/>
        <v>51210.18</v>
      </c>
      <c r="S27" s="98">
        <f t="shared" si="2"/>
        <v>52514.020000000004</v>
      </c>
      <c r="T27" s="67">
        <f t="shared" si="2"/>
        <v>385700</v>
      </c>
      <c r="U27" s="90">
        <f>COUNTIF(U6:U25,"&gt;0")+COUNTIF(U6:U25,"*")</f>
        <v>6</v>
      </c>
      <c r="V27" s="90">
        <f aca="true" t="shared" si="3" ref="V27:AA27">V26</f>
        <v>0</v>
      </c>
      <c r="W27" s="90">
        <f t="shared" si="3"/>
        <v>71</v>
      </c>
      <c r="X27" s="90">
        <f t="shared" si="3"/>
        <v>71</v>
      </c>
      <c r="Y27" s="98">
        <f t="shared" si="3"/>
        <v>7473.96</v>
      </c>
      <c r="Z27" s="98">
        <f t="shared" si="3"/>
        <v>18247.9</v>
      </c>
      <c r="AA27" s="97">
        <f t="shared" si="3"/>
        <v>205176</v>
      </c>
      <c r="AB27" s="26"/>
      <c r="AC27" s="257"/>
    </row>
    <row r="28" spans="1:30" s="49" customFormat="1" ht="35.25" customHeight="1">
      <c r="A28" s="317" t="str">
        <f>'1月 '!A28:B28</f>
        <v>去(110)年</v>
      </c>
      <c r="B28" s="318"/>
      <c r="C28" s="319" t="s">
        <v>73</v>
      </c>
      <c r="D28" s="319"/>
      <c r="E28" s="319"/>
      <c r="F28" s="320"/>
      <c r="G28" s="43"/>
      <c r="H28" s="43">
        <v>0</v>
      </c>
      <c r="I28" s="43">
        <v>0</v>
      </c>
      <c r="J28" s="43">
        <v>0</v>
      </c>
      <c r="K28" s="43">
        <v>92</v>
      </c>
      <c r="L28" s="43">
        <v>310</v>
      </c>
      <c r="M28" s="43">
        <v>0</v>
      </c>
      <c r="N28" s="43">
        <v>0</v>
      </c>
      <c r="O28" s="43">
        <v>0</v>
      </c>
      <c r="P28" s="43">
        <v>0</v>
      </c>
      <c r="Q28" s="43">
        <v>402</v>
      </c>
      <c r="R28" s="154">
        <v>45324.35</v>
      </c>
      <c r="S28" s="273">
        <v>46545.06</v>
      </c>
      <c r="T28" s="214">
        <v>285197</v>
      </c>
      <c r="U28" s="46"/>
      <c r="V28" s="46">
        <v>0</v>
      </c>
      <c r="W28" s="46">
        <v>84</v>
      </c>
      <c r="X28" s="46">
        <v>84</v>
      </c>
      <c r="Y28" s="273">
        <v>8744.27</v>
      </c>
      <c r="Z28" s="273">
        <v>16394.47</v>
      </c>
      <c r="AA28" s="274">
        <v>120600</v>
      </c>
      <c r="AB28" s="48"/>
      <c r="AC28" s="258"/>
      <c r="AD28" s="258"/>
    </row>
    <row r="29" spans="1:30" s="49" customFormat="1" ht="35.25" customHeight="1" thickBot="1">
      <c r="A29" s="311" t="str">
        <f>'1月 '!A29:E29</f>
        <v>110與111年同月推案增減率</v>
      </c>
      <c r="B29" s="312"/>
      <c r="C29" s="312"/>
      <c r="D29" s="312"/>
      <c r="E29" s="312"/>
      <c r="F29" s="312"/>
      <c r="G29" s="50"/>
      <c r="H29" s="50"/>
      <c r="I29" s="50"/>
      <c r="J29" s="50"/>
      <c r="K29" s="50"/>
      <c r="L29" s="50"/>
      <c r="M29" s="50"/>
      <c r="N29" s="50"/>
      <c r="O29" s="51"/>
      <c r="P29" s="313">
        <f>(Q26-Q28)/Q28</f>
        <v>0.22388059701492538</v>
      </c>
      <c r="Q29" s="316"/>
      <c r="R29" s="52"/>
      <c r="S29" s="52"/>
      <c r="T29" s="53">
        <f>(T26-T28)/T28</f>
        <v>0.35239851751596263</v>
      </c>
      <c r="U29" s="54"/>
      <c r="V29" s="313">
        <f>(X26-X28)/X28</f>
        <v>-0.15476190476190477</v>
      </c>
      <c r="W29" s="315"/>
      <c r="X29" s="316"/>
      <c r="Y29" s="52"/>
      <c r="Z29" s="52"/>
      <c r="AA29" s="55">
        <f>(AA26-AA28)/AA28</f>
        <v>0.7012935323383085</v>
      </c>
      <c r="AB29" s="56"/>
      <c r="AC29" s="258"/>
      <c r="AD29" s="258"/>
    </row>
    <row r="31" spans="1:6" ht="15.75">
      <c r="A31" s="361"/>
      <c r="B31" s="362"/>
      <c r="C31" s="362"/>
      <c r="D31" s="362"/>
      <c r="E31" s="362"/>
      <c r="F31" s="362"/>
    </row>
    <row r="32" ht="15.75">
      <c r="B32" s="58"/>
    </row>
  </sheetData>
  <sheetProtection/>
  <mergeCells count="35">
    <mergeCell ref="E3:E5"/>
    <mergeCell ref="A1:Q1"/>
    <mergeCell ref="A2:F2"/>
    <mergeCell ref="G2:T2"/>
    <mergeCell ref="U2:AA2"/>
    <mergeCell ref="AB2:AB5"/>
    <mergeCell ref="A3:A5"/>
    <mergeCell ref="B3:B5"/>
    <mergeCell ref="C3:C5"/>
    <mergeCell ref="D3:D5"/>
    <mergeCell ref="AA3:AA5"/>
    <mergeCell ref="I4:I5"/>
    <mergeCell ref="J4:P4"/>
    <mergeCell ref="Q4:Q5"/>
    <mergeCell ref="W4:W5"/>
    <mergeCell ref="X4:X5"/>
    <mergeCell ref="T3:T5"/>
    <mergeCell ref="V3:X3"/>
    <mergeCell ref="S3:S5"/>
    <mergeCell ref="Y3:Y5"/>
    <mergeCell ref="Z3:Z5"/>
    <mergeCell ref="V29:X29"/>
    <mergeCell ref="F3:F5"/>
    <mergeCell ref="G3:G5"/>
    <mergeCell ref="V4:V5"/>
    <mergeCell ref="H3:Q3"/>
    <mergeCell ref="R3:R5"/>
    <mergeCell ref="U3:U5"/>
    <mergeCell ref="H4:H5"/>
    <mergeCell ref="A31:F31"/>
    <mergeCell ref="A26:F26"/>
    <mergeCell ref="A28:B28"/>
    <mergeCell ref="C28:F28"/>
    <mergeCell ref="A29:F29"/>
    <mergeCell ref="P29:Q29"/>
  </mergeCells>
  <printOptions horizontalCentered="1"/>
  <pageMargins left="0" right="0" top="0.6692913385826772" bottom="0.7874015748031497" header="0.5118110236220472" footer="0.31496062992125984"/>
  <pageSetup fitToHeight="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CC"/>
    <pageSetUpPr fitToPage="1"/>
  </sheetPr>
  <dimension ref="A1:AD32"/>
  <sheetViews>
    <sheetView zoomScale="70" zoomScaleNormal="70" zoomScaleSheetLayoutView="85" zoomScalePageLayoutView="0" workbookViewId="0" topLeftCell="A1">
      <pane xSplit="6" ySplit="5" topLeftCell="G1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D26" sqref="AD26"/>
    </sheetView>
  </sheetViews>
  <sheetFormatPr defaultColWidth="0" defaultRowHeight="16.5"/>
  <cols>
    <col min="1" max="1" width="4.125" style="20" customWidth="1"/>
    <col min="2" max="2" width="7.875" style="20" customWidth="1"/>
    <col min="3" max="3" width="6.75390625" style="41" customWidth="1"/>
    <col min="4" max="6" width="7.25390625" style="20" customWidth="1"/>
    <col min="7" max="16" width="5.25390625" style="20" customWidth="1"/>
    <col min="17" max="17" width="6.75390625" style="20" customWidth="1"/>
    <col min="18" max="18" width="11.75390625" style="20" customWidth="1"/>
    <col min="19" max="19" width="11.625" style="20" customWidth="1"/>
    <col min="20" max="20" width="10.75390625" style="42" customWidth="1"/>
    <col min="21" max="24" width="5.25390625" style="20" customWidth="1"/>
    <col min="25" max="25" width="12.125" style="20" customWidth="1"/>
    <col min="26" max="26" width="12.25390625" style="20" customWidth="1"/>
    <col min="27" max="27" width="11.25390625" style="20" customWidth="1"/>
    <col min="28" max="28" width="9.875" style="87" customWidth="1"/>
    <col min="29" max="29" width="8.50390625" style="137" customWidth="1"/>
    <col min="30" max="30" width="7.375" style="19" customWidth="1"/>
    <col min="31" max="31" width="6.875" style="20" customWidth="1"/>
    <col min="32" max="32" width="6.75390625" style="20" customWidth="1"/>
    <col min="33" max="37" width="0" style="20" hidden="1" customWidth="1"/>
    <col min="38" max="16384" width="9.00390625" style="20" hidden="1" customWidth="1"/>
  </cols>
  <sheetData>
    <row r="1" spans="1:28" ht="42" customHeight="1" thickBot="1">
      <c r="A1" s="321" t="s">
        <v>66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59" t="str">
        <f>'1月 '!Q1</f>
        <v>111年</v>
      </c>
      <c r="S1" s="125" t="s">
        <v>320</v>
      </c>
      <c r="T1" s="125"/>
      <c r="U1" s="125"/>
      <c r="V1" s="125"/>
      <c r="W1" s="125"/>
      <c r="X1" s="125"/>
      <c r="Y1" s="125"/>
      <c r="Z1" s="125"/>
      <c r="AA1" s="125"/>
      <c r="AB1" s="233"/>
    </row>
    <row r="2" spans="1:28" ht="30" customHeight="1">
      <c r="A2" s="324" t="s">
        <v>1</v>
      </c>
      <c r="B2" s="325"/>
      <c r="C2" s="325"/>
      <c r="D2" s="325"/>
      <c r="E2" s="325"/>
      <c r="F2" s="326"/>
      <c r="G2" s="327" t="s">
        <v>2</v>
      </c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8" t="s">
        <v>3</v>
      </c>
      <c r="V2" s="329"/>
      <c r="W2" s="329"/>
      <c r="X2" s="329"/>
      <c r="Y2" s="329"/>
      <c r="Z2" s="329"/>
      <c r="AA2" s="330"/>
      <c r="AB2" s="365" t="s">
        <v>38</v>
      </c>
    </row>
    <row r="3" spans="1:28" ht="20.25" customHeight="1">
      <c r="A3" s="348" t="s">
        <v>4</v>
      </c>
      <c r="B3" s="331" t="s">
        <v>82</v>
      </c>
      <c r="C3" s="351" t="s">
        <v>6</v>
      </c>
      <c r="D3" s="351" t="s">
        <v>39</v>
      </c>
      <c r="E3" s="331" t="s">
        <v>321</v>
      </c>
      <c r="F3" s="331" t="s">
        <v>81</v>
      </c>
      <c r="G3" s="338" t="s">
        <v>41</v>
      </c>
      <c r="H3" s="342" t="s">
        <v>42</v>
      </c>
      <c r="I3" s="343"/>
      <c r="J3" s="343"/>
      <c r="K3" s="343"/>
      <c r="L3" s="343"/>
      <c r="M3" s="343"/>
      <c r="N3" s="343"/>
      <c r="O3" s="343"/>
      <c r="P3" s="343"/>
      <c r="Q3" s="344"/>
      <c r="R3" s="331" t="s">
        <v>322</v>
      </c>
      <c r="S3" s="322" t="s">
        <v>48</v>
      </c>
      <c r="T3" s="355" t="s">
        <v>80</v>
      </c>
      <c r="U3" s="340" t="s">
        <v>45</v>
      </c>
      <c r="V3" s="341" t="s">
        <v>46</v>
      </c>
      <c r="W3" s="341"/>
      <c r="X3" s="341"/>
      <c r="Y3" s="322" t="s">
        <v>47</v>
      </c>
      <c r="Z3" s="322" t="s">
        <v>323</v>
      </c>
      <c r="AA3" s="334" t="s">
        <v>80</v>
      </c>
      <c r="AB3" s="366"/>
    </row>
    <row r="4" spans="1:28" ht="20.25" customHeight="1">
      <c r="A4" s="349"/>
      <c r="B4" s="332"/>
      <c r="C4" s="352"/>
      <c r="D4" s="352"/>
      <c r="E4" s="352"/>
      <c r="F4" s="332"/>
      <c r="G4" s="354"/>
      <c r="H4" s="338" t="s">
        <v>51</v>
      </c>
      <c r="I4" s="338" t="s">
        <v>52</v>
      </c>
      <c r="J4" s="335" t="s">
        <v>53</v>
      </c>
      <c r="K4" s="336"/>
      <c r="L4" s="336"/>
      <c r="M4" s="336"/>
      <c r="N4" s="336"/>
      <c r="O4" s="336"/>
      <c r="P4" s="337"/>
      <c r="Q4" s="338" t="s">
        <v>54</v>
      </c>
      <c r="R4" s="332"/>
      <c r="S4" s="322"/>
      <c r="T4" s="356"/>
      <c r="U4" s="340"/>
      <c r="V4" s="323" t="s">
        <v>55</v>
      </c>
      <c r="W4" s="323" t="s">
        <v>56</v>
      </c>
      <c r="X4" s="323" t="s">
        <v>54</v>
      </c>
      <c r="Y4" s="322"/>
      <c r="Z4" s="322"/>
      <c r="AA4" s="334"/>
      <c r="AB4" s="366"/>
    </row>
    <row r="5" spans="1:30" s="26" customFormat="1" ht="20.25" customHeight="1">
      <c r="A5" s="350"/>
      <c r="B5" s="333"/>
      <c r="C5" s="353"/>
      <c r="D5" s="353"/>
      <c r="E5" s="353"/>
      <c r="F5" s="333"/>
      <c r="G5" s="339"/>
      <c r="H5" s="339"/>
      <c r="I5" s="339"/>
      <c r="J5" s="22" t="s">
        <v>57</v>
      </c>
      <c r="K5" s="22" t="s">
        <v>58</v>
      </c>
      <c r="L5" s="22" t="s">
        <v>59</v>
      </c>
      <c r="M5" s="22" t="s">
        <v>60</v>
      </c>
      <c r="N5" s="22" t="s">
        <v>61</v>
      </c>
      <c r="O5" s="22" t="s">
        <v>62</v>
      </c>
      <c r="P5" s="116" t="s">
        <v>63</v>
      </c>
      <c r="Q5" s="339"/>
      <c r="R5" s="333"/>
      <c r="S5" s="322"/>
      <c r="T5" s="357"/>
      <c r="U5" s="340"/>
      <c r="V5" s="323"/>
      <c r="W5" s="323"/>
      <c r="X5" s="323"/>
      <c r="Y5" s="322"/>
      <c r="Z5" s="322"/>
      <c r="AA5" s="334"/>
      <c r="AB5" s="367"/>
      <c r="AC5" s="256"/>
      <c r="AD5" s="25"/>
    </row>
    <row r="6" spans="1:30" ht="35.25" customHeight="1">
      <c r="A6" s="27">
        <v>1</v>
      </c>
      <c r="B6" s="73" t="s">
        <v>324</v>
      </c>
      <c r="C6" s="135" t="s">
        <v>114</v>
      </c>
      <c r="D6" s="21" t="s">
        <v>325</v>
      </c>
      <c r="E6" s="255" t="s">
        <v>326</v>
      </c>
      <c r="F6" s="63" t="s">
        <v>116</v>
      </c>
      <c r="G6" s="30" t="s">
        <v>161</v>
      </c>
      <c r="H6" s="31">
        <v>8</v>
      </c>
      <c r="I6" s="31">
        <v>0</v>
      </c>
      <c r="J6" s="31">
        <v>0</v>
      </c>
      <c r="K6" s="31">
        <v>24</v>
      </c>
      <c r="L6" s="31">
        <v>96</v>
      </c>
      <c r="M6" s="31">
        <v>0</v>
      </c>
      <c r="N6" s="31">
        <v>0</v>
      </c>
      <c r="O6" s="31">
        <v>0</v>
      </c>
      <c r="P6" s="32">
        <v>0</v>
      </c>
      <c r="Q6" s="31">
        <v>128</v>
      </c>
      <c r="R6" s="134">
        <v>16405.06</v>
      </c>
      <c r="S6" s="134">
        <v>17566.81</v>
      </c>
      <c r="T6" s="34">
        <v>150000</v>
      </c>
      <c r="U6" s="35"/>
      <c r="V6" s="31"/>
      <c r="W6" s="31"/>
      <c r="X6" s="31">
        <v>0</v>
      </c>
      <c r="Y6" s="134"/>
      <c r="Z6" s="134"/>
      <c r="AA6" s="37"/>
      <c r="AB6" s="57"/>
      <c r="AC6" s="137">
        <v>28.227536393633294</v>
      </c>
      <c r="AD6" s="39"/>
    </row>
    <row r="7" spans="1:30" ht="35.25" customHeight="1">
      <c r="A7" s="27">
        <v>2</v>
      </c>
      <c r="B7" s="73" t="s">
        <v>327</v>
      </c>
      <c r="C7" s="135" t="s">
        <v>114</v>
      </c>
      <c r="D7" s="73" t="s">
        <v>328</v>
      </c>
      <c r="E7" s="284" t="s">
        <v>329</v>
      </c>
      <c r="F7" s="73" t="s">
        <v>168</v>
      </c>
      <c r="G7" s="30"/>
      <c r="H7" s="31"/>
      <c r="I7" s="31"/>
      <c r="J7" s="31"/>
      <c r="K7" s="31"/>
      <c r="L7" s="31"/>
      <c r="M7" s="31"/>
      <c r="N7" s="31"/>
      <c r="O7" s="31"/>
      <c r="P7" s="32"/>
      <c r="Q7" s="31">
        <v>0</v>
      </c>
      <c r="R7" s="134"/>
      <c r="S7" s="134"/>
      <c r="T7" s="34"/>
      <c r="U7" s="35">
        <v>4</v>
      </c>
      <c r="V7" s="31">
        <v>0</v>
      </c>
      <c r="W7" s="31">
        <v>4</v>
      </c>
      <c r="X7" s="31">
        <v>4</v>
      </c>
      <c r="Y7" s="134">
        <v>648.76</v>
      </c>
      <c r="Z7" s="134">
        <v>1200.22</v>
      </c>
      <c r="AA7" s="37">
        <v>16500</v>
      </c>
      <c r="AB7" s="57"/>
      <c r="AC7" s="139">
        <v>4125</v>
      </c>
      <c r="AD7" s="39"/>
    </row>
    <row r="8" spans="1:30" ht="35.25" customHeight="1">
      <c r="A8" s="27">
        <v>3</v>
      </c>
      <c r="B8" s="73" t="s">
        <v>330</v>
      </c>
      <c r="C8" s="135" t="s">
        <v>114</v>
      </c>
      <c r="D8" s="63" t="s">
        <v>331</v>
      </c>
      <c r="E8" s="254" t="s">
        <v>332</v>
      </c>
      <c r="F8" s="73" t="s">
        <v>168</v>
      </c>
      <c r="G8" s="30" t="s">
        <v>125</v>
      </c>
      <c r="H8" s="31">
        <v>0</v>
      </c>
      <c r="I8" s="31">
        <v>0</v>
      </c>
      <c r="J8" s="31">
        <v>0</v>
      </c>
      <c r="K8" s="31">
        <v>3</v>
      </c>
      <c r="L8" s="31">
        <v>17</v>
      </c>
      <c r="M8" s="31">
        <v>0</v>
      </c>
      <c r="N8" s="31">
        <v>0</v>
      </c>
      <c r="O8" s="31">
        <v>0</v>
      </c>
      <c r="P8" s="32">
        <v>0</v>
      </c>
      <c r="Q8" s="31">
        <v>20</v>
      </c>
      <c r="R8" s="134">
        <v>1738.04</v>
      </c>
      <c r="S8" s="134">
        <v>1829.21</v>
      </c>
      <c r="T8" s="34">
        <v>20000</v>
      </c>
      <c r="U8" s="35"/>
      <c r="V8" s="31"/>
      <c r="W8" s="31"/>
      <c r="X8" s="31">
        <v>0</v>
      </c>
      <c r="Y8" s="134"/>
      <c r="Z8" s="134"/>
      <c r="AA8" s="37"/>
      <c r="AB8" s="153" t="s">
        <v>126</v>
      </c>
      <c r="AC8" s="137">
        <v>36.14440249033126</v>
      </c>
      <c r="AD8" s="39"/>
    </row>
    <row r="9" spans="1:30" ht="35.25" customHeight="1">
      <c r="A9" s="27">
        <v>4</v>
      </c>
      <c r="B9" s="21" t="s">
        <v>333</v>
      </c>
      <c r="C9" s="135" t="s">
        <v>114</v>
      </c>
      <c r="D9" s="28" t="s">
        <v>334</v>
      </c>
      <c r="E9" s="254" t="s">
        <v>335</v>
      </c>
      <c r="F9" s="63" t="s">
        <v>116</v>
      </c>
      <c r="G9" s="30" t="s">
        <v>125</v>
      </c>
      <c r="H9" s="31">
        <v>0</v>
      </c>
      <c r="I9" s="31">
        <v>0</v>
      </c>
      <c r="J9" s="31">
        <v>0</v>
      </c>
      <c r="K9" s="31">
        <v>0</v>
      </c>
      <c r="L9" s="31">
        <v>8</v>
      </c>
      <c r="M9" s="31">
        <v>0</v>
      </c>
      <c r="N9" s="31">
        <v>0</v>
      </c>
      <c r="O9" s="31">
        <v>0</v>
      </c>
      <c r="P9" s="32">
        <v>0</v>
      </c>
      <c r="Q9" s="31">
        <v>8</v>
      </c>
      <c r="R9" s="134">
        <v>774.41</v>
      </c>
      <c r="S9" s="134">
        <v>791.22</v>
      </c>
      <c r="T9" s="34">
        <v>6500</v>
      </c>
      <c r="U9" s="35"/>
      <c r="V9" s="31"/>
      <c r="W9" s="31"/>
      <c r="X9" s="31">
        <v>0</v>
      </c>
      <c r="Y9" s="134"/>
      <c r="Z9" s="134"/>
      <c r="AA9" s="37"/>
      <c r="AB9" s="153" t="s">
        <v>126</v>
      </c>
      <c r="AC9" s="137">
        <v>27.157558334957564</v>
      </c>
      <c r="AD9" s="39"/>
    </row>
    <row r="10" spans="1:30" ht="35.25" customHeight="1">
      <c r="A10" s="27">
        <v>5</v>
      </c>
      <c r="B10" s="73" t="s">
        <v>336</v>
      </c>
      <c r="C10" s="135" t="s">
        <v>122</v>
      </c>
      <c r="D10" s="63" t="s">
        <v>337</v>
      </c>
      <c r="E10" s="255" t="s">
        <v>338</v>
      </c>
      <c r="F10" s="73" t="s">
        <v>124</v>
      </c>
      <c r="G10" s="30" t="s">
        <v>272</v>
      </c>
      <c r="H10" s="31">
        <v>0</v>
      </c>
      <c r="I10" s="31">
        <v>0</v>
      </c>
      <c r="J10" s="31">
        <v>0</v>
      </c>
      <c r="K10" s="31">
        <v>5</v>
      </c>
      <c r="L10" s="31">
        <v>15</v>
      </c>
      <c r="M10" s="31">
        <v>0</v>
      </c>
      <c r="N10" s="31">
        <v>0</v>
      </c>
      <c r="O10" s="31">
        <v>0</v>
      </c>
      <c r="P10" s="32">
        <v>0</v>
      </c>
      <c r="Q10" s="31">
        <v>20</v>
      </c>
      <c r="R10" s="134">
        <v>1696.84</v>
      </c>
      <c r="S10" s="134">
        <v>1829.49</v>
      </c>
      <c r="T10" s="34">
        <v>18000</v>
      </c>
      <c r="U10" s="35"/>
      <c r="V10" s="31"/>
      <c r="W10" s="31"/>
      <c r="X10" s="31">
        <v>0</v>
      </c>
      <c r="Y10" s="134"/>
      <c r="Z10" s="134"/>
      <c r="AA10" s="37"/>
      <c r="AB10" s="153" t="s">
        <v>126</v>
      </c>
      <c r="AC10" s="137">
        <v>32.524983591823386</v>
      </c>
      <c r="AD10" s="39"/>
    </row>
    <row r="11" spans="1:30" ht="35.25" customHeight="1">
      <c r="A11" s="27">
        <v>6</v>
      </c>
      <c r="B11" s="21" t="s">
        <v>356</v>
      </c>
      <c r="C11" s="135" t="s">
        <v>136</v>
      </c>
      <c r="D11" s="63" t="s">
        <v>339</v>
      </c>
      <c r="E11" s="254" t="s">
        <v>340</v>
      </c>
      <c r="F11" s="63" t="s">
        <v>116</v>
      </c>
      <c r="G11" s="30"/>
      <c r="H11" s="31"/>
      <c r="I11" s="31"/>
      <c r="J11" s="31"/>
      <c r="K11" s="31"/>
      <c r="L11" s="31"/>
      <c r="M11" s="31"/>
      <c r="N11" s="31"/>
      <c r="O11" s="31"/>
      <c r="P11" s="32"/>
      <c r="Q11" s="31">
        <v>0</v>
      </c>
      <c r="R11" s="134"/>
      <c r="S11" s="134"/>
      <c r="T11" s="34"/>
      <c r="U11" s="35">
        <v>3</v>
      </c>
      <c r="V11" s="31">
        <v>0</v>
      </c>
      <c r="W11" s="31">
        <v>2</v>
      </c>
      <c r="X11" s="31">
        <v>2</v>
      </c>
      <c r="Y11" s="134">
        <v>252.29</v>
      </c>
      <c r="Z11" s="134">
        <v>358.17</v>
      </c>
      <c r="AA11" s="37">
        <v>3200</v>
      </c>
      <c r="AB11" s="153"/>
      <c r="AC11" s="139">
        <v>1600</v>
      </c>
      <c r="AD11" s="39"/>
    </row>
    <row r="12" spans="1:30" ht="35.25" customHeight="1">
      <c r="A12" s="27">
        <v>7</v>
      </c>
      <c r="B12" s="21" t="s">
        <v>210</v>
      </c>
      <c r="C12" s="135" t="s">
        <v>136</v>
      </c>
      <c r="D12" s="28" t="s">
        <v>341</v>
      </c>
      <c r="E12" s="255" t="s">
        <v>342</v>
      </c>
      <c r="F12" s="63" t="s">
        <v>116</v>
      </c>
      <c r="G12" s="30" t="s">
        <v>309</v>
      </c>
      <c r="H12" s="31">
        <v>0</v>
      </c>
      <c r="I12" s="31">
        <v>0</v>
      </c>
      <c r="J12" s="31">
        <v>0</v>
      </c>
      <c r="K12" s="31">
        <v>56</v>
      </c>
      <c r="L12" s="31">
        <v>40</v>
      </c>
      <c r="M12" s="31">
        <v>0</v>
      </c>
      <c r="N12" s="31">
        <v>0</v>
      </c>
      <c r="O12" s="31">
        <v>0</v>
      </c>
      <c r="P12" s="32">
        <v>0</v>
      </c>
      <c r="Q12" s="31">
        <v>96</v>
      </c>
      <c r="R12" s="134">
        <v>7470.12</v>
      </c>
      <c r="S12" s="134">
        <v>7593.97</v>
      </c>
      <c r="T12" s="34">
        <v>66000</v>
      </c>
      <c r="U12" s="35"/>
      <c r="V12" s="31"/>
      <c r="W12" s="31"/>
      <c r="X12" s="31">
        <v>0</v>
      </c>
      <c r="Y12" s="134"/>
      <c r="Z12" s="134"/>
      <c r="AA12" s="37"/>
      <c r="AB12" s="153"/>
      <c r="AC12" s="137">
        <v>28.730929695774172</v>
      </c>
      <c r="AD12" s="39"/>
    </row>
    <row r="13" spans="1:30" ht="35.25" customHeight="1">
      <c r="A13" s="27">
        <v>8</v>
      </c>
      <c r="B13" s="21" t="s">
        <v>343</v>
      </c>
      <c r="C13" s="135" t="s">
        <v>150</v>
      </c>
      <c r="D13" s="63" t="s">
        <v>344</v>
      </c>
      <c r="E13" s="254" t="s">
        <v>345</v>
      </c>
      <c r="F13" s="73" t="s">
        <v>130</v>
      </c>
      <c r="G13" s="30"/>
      <c r="H13" s="31"/>
      <c r="I13" s="31"/>
      <c r="J13" s="31"/>
      <c r="K13" s="31"/>
      <c r="L13" s="31"/>
      <c r="M13" s="31"/>
      <c r="N13" s="31"/>
      <c r="O13" s="31"/>
      <c r="P13" s="32"/>
      <c r="Q13" s="31">
        <v>0</v>
      </c>
      <c r="R13" s="134"/>
      <c r="S13" s="134"/>
      <c r="T13" s="34"/>
      <c r="U13" s="35">
        <v>5</v>
      </c>
      <c r="V13" s="31">
        <v>0</v>
      </c>
      <c r="W13" s="31">
        <v>4</v>
      </c>
      <c r="X13" s="31">
        <v>4</v>
      </c>
      <c r="Y13" s="134">
        <v>169</v>
      </c>
      <c r="Z13" s="134">
        <v>887.79</v>
      </c>
      <c r="AA13" s="37">
        <v>8000</v>
      </c>
      <c r="AB13" s="153"/>
      <c r="AC13" s="139">
        <v>2000</v>
      </c>
      <c r="AD13" s="39"/>
    </row>
    <row r="14" spans="1:30" ht="35.25" customHeight="1">
      <c r="A14" s="27">
        <v>9</v>
      </c>
      <c r="B14" s="73" t="s">
        <v>346</v>
      </c>
      <c r="C14" s="135" t="s">
        <v>159</v>
      </c>
      <c r="D14" s="115" t="s">
        <v>347</v>
      </c>
      <c r="E14" s="254" t="s">
        <v>348</v>
      </c>
      <c r="F14" s="63" t="s">
        <v>116</v>
      </c>
      <c r="G14" s="30" t="s">
        <v>125</v>
      </c>
      <c r="H14" s="31">
        <v>0</v>
      </c>
      <c r="I14" s="31">
        <v>0</v>
      </c>
      <c r="J14" s="31">
        <v>0</v>
      </c>
      <c r="K14" s="31">
        <v>8</v>
      </c>
      <c r="L14" s="31">
        <v>4</v>
      </c>
      <c r="M14" s="31">
        <v>0</v>
      </c>
      <c r="N14" s="31">
        <v>0</v>
      </c>
      <c r="O14" s="31">
        <v>0</v>
      </c>
      <c r="P14" s="32">
        <v>0</v>
      </c>
      <c r="Q14" s="31">
        <v>12</v>
      </c>
      <c r="R14" s="134">
        <v>1236.91</v>
      </c>
      <c r="S14" s="134">
        <v>1321.31</v>
      </c>
      <c r="T14" s="34">
        <v>10200</v>
      </c>
      <c r="U14" s="35"/>
      <c r="V14" s="31"/>
      <c r="W14" s="31"/>
      <c r="X14" s="31">
        <v>0</v>
      </c>
      <c r="Y14" s="134"/>
      <c r="Z14" s="134"/>
      <c r="AA14" s="37"/>
      <c r="AB14" s="153" t="s">
        <v>126</v>
      </c>
      <c r="AC14" s="137">
        <v>25.519377182086576</v>
      </c>
      <c r="AD14" s="39"/>
    </row>
    <row r="15" spans="1:30" ht="35.25" customHeight="1">
      <c r="A15" s="27">
        <v>10</v>
      </c>
      <c r="B15" s="73" t="s">
        <v>349</v>
      </c>
      <c r="C15" s="135" t="s">
        <v>159</v>
      </c>
      <c r="D15" s="115" t="s">
        <v>350</v>
      </c>
      <c r="E15" s="254" t="s">
        <v>351</v>
      </c>
      <c r="F15" s="63" t="s">
        <v>116</v>
      </c>
      <c r="G15" s="30" t="s">
        <v>117</v>
      </c>
      <c r="H15" s="31">
        <v>8</v>
      </c>
      <c r="I15" s="31">
        <v>0</v>
      </c>
      <c r="J15" s="31">
        <v>28</v>
      </c>
      <c r="K15" s="31">
        <v>28</v>
      </c>
      <c r="L15" s="31">
        <v>56</v>
      </c>
      <c r="M15" s="31">
        <v>0</v>
      </c>
      <c r="N15" s="31">
        <v>0</v>
      </c>
      <c r="O15" s="31">
        <v>0</v>
      </c>
      <c r="P15" s="32">
        <v>0</v>
      </c>
      <c r="Q15" s="31">
        <v>120</v>
      </c>
      <c r="R15" s="134">
        <v>15223.45</v>
      </c>
      <c r="S15" s="134">
        <v>15761.99</v>
      </c>
      <c r="T15" s="34">
        <v>120000</v>
      </c>
      <c r="U15" s="35"/>
      <c r="V15" s="31"/>
      <c r="W15" s="31"/>
      <c r="X15" s="31">
        <v>0</v>
      </c>
      <c r="Y15" s="134"/>
      <c r="Z15" s="134"/>
      <c r="AA15" s="37"/>
      <c r="AB15" s="153"/>
      <c r="AC15" s="287">
        <v>25.167774809908714</v>
      </c>
      <c r="AD15" s="39"/>
    </row>
    <row r="16" spans="1:30" ht="35.25" customHeight="1">
      <c r="A16" s="27">
        <v>11</v>
      </c>
      <c r="B16" s="73" t="s">
        <v>352</v>
      </c>
      <c r="C16" s="135" t="s">
        <v>218</v>
      </c>
      <c r="D16" s="115" t="s">
        <v>353</v>
      </c>
      <c r="E16" s="254" t="s">
        <v>354</v>
      </c>
      <c r="F16" s="73" t="s">
        <v>355</v>
      </c>
      <c r="G16" s="30"/>
      <c r="H16" s="31"/>
      <c r="I16" s="31"/>
      <c r="J16" s="31"/>
      <c r="K16" s="31"/>
      <c r="L16" s="31"/>
      <c r="M16" s="31"/>
      <c r="N16" s="31"/>
      <c r="O16" s="31"/>
      <c r="P16" s="32"/>
      <c r="Q16" s="31">
        <v>0</v>
      </c>
      <c r="R16" s="134"/>
      <c r="S16" s="134"/>
      <c r="T16" s="34"/>
      <c r="U16" s="35" t="s">
        <v>125</v>
      </c>
      <c r="V16" s="31">
        <v>0</v>
      </c>
      <c r="W16" s="31">
        <v>2</v>
      </c>
      <c r="X16" s="31">
        <v>2</v>
      </c>
      <c r="Y16" s="134">
        <v>268</v>
      </c>
      <c r="Z16" s="134">
        <v>634.45</v>
      </c>
      <c r="AA16" s="37">
        <v>5000</v>
      </c>
      <c r="AB16" s="153"/>
      <c r="AC16" s="139">
        <v>2500</v>
      </c>
      <c r="AD16" s="39"/>
    </row>
    <row r="17" spans="1:30" ht="35.25" customHeight="1" hidden="1">
      <c r="A17" s="27">
        <v>12</v>
      </c>
      <c r="B17" s="28"/>
      <c r="C17" s="29"/>
      <c r="D17" s="28"/>
      <c r="E17" s="28"/>
      <c r="F17" s="28"/>
      <c r="G17" s="30"/>
      <c r="H17" s="31"/>
      <c r="I17" s="31"/>
      <c r="J17" s="31"/>
      <c r="K17" s="31"/>
      <c r="L17" s="31"/>
      <c r="M17" s="31"/>
      <c r="N17" s="31"/>
      <c r="O17" s="31"/>
      <c r="P17" s="32"/>
      <c r="Q17" s="31">
        <f aca="true" t="shared" si="0" ref="Q17:Q25">SUM(H17:P17)</f>
        <v>0</v>
      </c>
      <c r="R17" s="33"/>
      <c r="S17" s="36"/>
      <c r="T17" s="34"/>
      <c r="U17" s="35"/>
      <c r="V17" s="31"/>
      <c r="W17" s="31"/>
      <c r="X17" s="31">
        <f aca="true" t="shared" si="1" ref="X17:X25">SUM(V17:W17)</f>
        <v>0</v>
      </c>
      <c r="Y17" s="36"/>
      <c r="Z17" s="36"/>
      <c r="AA17" s="37"/>
      <c r="AB17" s="153"/>
      <c r="AC17" s="137" t="e">
        <f>AA17/X17</f>
        <v>#DIV/0!</v>
      </c>
      <c r="AD17" s="39"/>
    </row>
    <row r="18" spans="1:30" ht="35.25" customHeight="1" hidden="1">
      <c r="A18" s="27">
        <v>13</v>
      </c>
      <c r="B18" s="28"/>
      <c r="C18" s="29"/>
      <c r="D18" s="28"/>
      <c r="E18" s="28"/>
      <c r="F18" s="28"/>
      <c r="G18" s="30"/>
      <c r="H18" s="31"/>
      <c r="I18" s="31"/>
      <c r="J18" s="31"/>
      <c r="K18" s="31"/>
      <c r="L18" s="31"/>
      <c r="M18" s="31"/>
      <c r="N18" s="31"/>
      <c r="O18" s="31"/>
      <c r="P18" s="32"/>
      <c r="Q18" s="31">
        <f t="shared" si="0"/>
        <v>0</v>
      </c>
      <c r="R18" s="33"/>
      <c r="S18" s="36"/>
      <c r="T18" s="34"/>
      <c r="U18" s="35"/>
      <c r="V18" s="31"/>
      <c r="W18" s="31"/>
      <c r="X18" s="31">
        <f t="shared" si="1"/>
        <v>0</v>
      </c>
      <c r="Y18" s="36"/>
      <c r="Z18" s="36"/>
      <c r="AA18" s="37"/>
      <c r="AB18" s="153"/>
      <c r="AC18" s="137" t="e">
        <f>T18/(R18*0.3025)</f>
        <v>#DIV/0!</v>
      </c>
      <c r="AD18" s="39"/>
    </row>
    <row r="19" spans="1:30" ht="35.25" customHeight="1" hidden="1">
      <c r="A19" s="27">
        <v>14</v>
      </c>
      <c r="B19" s="28"/>
      <c r="C19" s="29"/>
      <c r="D19" s="28"/>
      <c r="E19" s="28"/>
      <c r="F19" s="28"/>
      <c r="G19" s="30"/>
      <c r="H19" s="31"/>
      <c r="I19" s="31"/>
      <c r="J19" s="31"/>
      <c r="K19" s="31"/>
      <c r="L19" s="31"/>
      <c r="M19" s="31"/>
      <c r="N19" s="31"/>
      <c r="O19" s="31"/>
      <c r="P19" s="32"/>
      <c r="Q19" s="31">
        <f t="shared" si="0"/>
        <v>0</v>
      </c>
      <c r="R19" s="33"/>
      <c r="S19" s="36"/>
      <c r="T19" s="34"/>
      <c r="U19" s="35"/>
      <c r="V19" s="31"/>
      <c r="W19" s="31"/>
      <c r="X19" s="31">
        <f t="shared" si="1"/>
        <v>0</v>
      </c>
      <c r="Y19" s="36"/>
      <c r="Z19" s="36"/>
      <c r="AA19" s="37"/>
      <c r="AB19" s="153"/>
      <c r="AC19" s="137" t="e">
        <f>AA19/X19</f>
        <v>#DIV/0!</v>
      </c>
      <c r="AD19" s="39"/>
    </row>
    <row r="20" spans="1:30" ht="35.25" customHeight="1" hidden="1">
      <c r="A20" s="27">
        <v>15</v>
      </c>
      <c r="B20" s="28"/>
      <c r="C20" s="29"/>
      <c r="D20" s="21"/>
      <c r="E20" s="21"/>
      <c r="F20" s="28"/>
      <c r="G20" s="30"/>
      <c r="H20" s="31"/>
      <c r="I20" s="31"/>
      <c r="J20" s="31"/>
      <c r="K20" s="31"/>
      <c r="L20" s="31"/>
      <c r="M20" s="31"/>
      <c r="N20" s="31"/>
      <c r="O20" s="31"/>
      <c r="P20" s="32"/>
      <c r="Q20" s="31">
        <f t="shared" si="0"/>
        <v>0</v>
      </c>
      <c r="R20" s="33"/>
      <c r="S20" s="36"/>
      <c r="T20" s="34"/>
      <c r="U20" s="35"/>
      <c r="V20" s="31"/>
      <c r="W20" s="31"/>
      <c r="X20" s="31">
        <f t="shared" si="1"/>
        <v>0</v>
      </c>
      <c r="Y20" s="36"/>
      <c r="Z20" s="36"/>
      <c r="AA20" s="37"/>
      <c r="AB20" s="153"/>
      <c r="AC20" s="137" t="e">
        <f>AA20/X20</f>
        <v>#DIV/0!</v>
      </c>
      <c r="AD20" s="39"/>
    </row>
    <row r="21" spans="1:30" ht="35.25" customHeight="1" hidden="1">
      <c r="A21" s="27">
        <v>16</v>
      </c>
      <c r="B21" s="28"/>
      <c r="C21" s="29"/>
      <c r="D21" s="21"/>
      <c r="E21" s="21"/>
      <c r="F21" s="28"/>
      <c r="G21" s="30"/>
      <c r="H21" s="31"/>
      <c r="I21" s="31"/>
      <c r="J21" s="31"/>
      <c r="K21" s="31"/>
      <c r="L21" s="31"/>
      <c r="M21" s="60"/>
      <c r="N21" s="31"/>
      <c r="O21" s="31"/>
      <c r="P21" s="32"/>
      <c r="Q21" s="31"/>
      <c r="R21" s="33"/>
      <c r="S21" s="36"/>
      <c r="T21" s="34"/>
      <c r="U21" s="35"/>
      <c r="V21" s="31"/>
      <c r="W21" s="31"/>
      <c r="X21" s="31">
        <f t="shared" si="1"/>
        <v>0</v>
      </c>
      <c r="Y21" s="36"/>
      <c r="Z21" s="36"/>
      <c r="AA21" s="37"/>
      <c r="AB21" s="153"/>
      <c r="AC21" s="137" t="e">
        <f>T21/(R21*0.3025)</f>
        <v>#DIV/0!</v>
      </c>
      <c r="AD21" s="39"/>
    </row>
    <row r="22" spans="1:30" ht="35.25" customHeight="1" hidden="1">
      <c r="A22" s="27">
        <v>17</v>
      </c>
      <c r="B22" s="28"/>
      <c r="C22" s="29"/>
      <c r="D22" s="21"/>
      <c r="E22" s="21"/>
      <c r="F22" s="28"/>
      <c r="G22" s="30"/>
      <c r="H22" s="31"/>
      <c r="I22" s="31"/>
      <c r="J22" s="31"/>
      <c r="K22" s="31"/>
      <c r="L22" s="31"/>
      <c r="M22" s="31"/>
      <c r="N22" s="31"/>
      <c r="O22" s="31"/>
      <c r="P22" s="32"/>
      <c r="Q22" s="31">
        <f t="shared" si="0"/>
        <v>0</v>
      </c>
      <c r="R22" s="33"/>
      <c r="S22" s="36"/>
      <c r="T22" s="34"/>
      <c r="U22" s="35"/>
      <c r="V22" s="31"/>
      <c r="W22" s="31"/>
      <c r="X22" s="31">
        <f t="shared" si="1"/>
        <v>0</v>
      </c>
      <c r="Y22" s="36"/>
      <c r="Z22" s="36"/>
      <c r="AA22" s="37"/>
      <c r="AB22" s="153"/>
      <c r="AC22" s="137" t="e">
        <f>AA22/X22</f>
        <v>#DIV/0!</v>
      </c>
      <c r="AD22" s="39"/>
    </row>
    <row r="23" spans="1:30" ht="35.25" customHeight="1" hidden="1">
      <c r="A23" s="27">
        <v>18</v>
      </c>
      <c r="B23" s="28"/>
      <c r="C23" s="29"/>
      <c r="D23" s="21"/>
      <c r="E23" s="21"/>
      <c r="F23" s="28"/>
      <c r="G23" s="30"/>
      <c r="H23" s="31"/>
      <c r="I23" s="31"/>
      <c r="J23" s="31"/>
      <c r="K23" s="31"/>
      <c r="L23" s="31"/>
      <c r="M23" s="31"/>
      <c r="N23" s="31"/>
      <c r="O23" s="31"/>
      <c r="P23" s="32"/>
      <c r="Q23" s="31">
        <f t="shared" si="0"/>
        <v>0</v>
      </c>
      <c r="R23" s="33"/>
      <c r="S23" s="36"/>
      <c r="T23" s="34"/>
      <c r="U23" s="35"/>
      <c r="V23" s="31"/>
      <c r="W23" s="31"/>
      <c r="X23" s="31">
        <f t="shared" si="1"/>
        <v>0</v>
      </c>
      <c r="Y23" s="36"/>
      <c r="Z23" s="36"/>
      <c r="AA23" s="37"/>
      <c r="AB23" s="153"/>
      <c r="AC23" s="137" t="e">
        <f>AA23/X23</f>
        <v>#DIV/0!</v>
      </c>
      <c r="AD23" s="39"/>
    </row>
    <row r="24" spans="1:30" ht="35.25" customHeight="1" hidden="1">
      <c r="A24" s="27">
        <v>19</v>
      </c>
      <c r="B24" s="28"/>
      <c r="C24" s="29"/>
      <c r="D24" s="21"/>
      <c r="E24" s="21"/>
      <c r="F24" s="28"/>
      <c r="G24" s="30"/>
      <c r="H24" s="31"/>
      <c r="I24" s="31"/>
      <c r="J24" s="31"/>
      <c r="K24" s="31"/>
      <c r="L24" s="31"/>
      <c r="M24" s="31"/>
      <c r="N24" s="31"/>
      <c r="O24" s="31"/>
      <c r="P24" s="32"/>
      <c r="Q24" s="31">
        <f t="shared" si="0"/>
        <v>0</v>
      </c>
      <c r="R24" s="33"/>
      <c r="S24" s="36"/>
      <c r="T24" s="34"/>
      <c r="U24" s="35"/>
      <c r="V24" s="31"/>
      <c r="W24" s="31"/>
      <c r="X24" s="31">
        <f t="shared" si="1"/>
        <v>0</v>
      </c>
      <c r="Y24" s="36"/>
      <c r="Z24" s="36"/>
      <c r="AA24" s="37"/>
      <c r="AB24" s="153"/>
      <c r="AC24" s="137" t="e">
        <f>AA24/X24</f>
        <v>#DIV/0!</v>
      </c>
      <c r="AD24" s="39"/>
    </row>
    <row r="25" spans="1:30" ht="35.25" customHeight="1" hidden="1">
      <c r="A25" s="27">
        <v>20</v>
      </c>
      <c r="B25" s="28"/>
      <c r="C25" s="29"/>
      <c r="D25" s="21"/>
      <c r="E25" s="21"/>
      <c r="F25" s="28"/>
      <c r="G25" s="30"/>
      <c r="H25" s="31"/>
      <c r="I25" s="31"/>
      <c r="J25" s="31"/>
      <c r="K25" s="31"/>
      <c r="L25" s="31"/>
      <c r="M25" s="31"/>
      <c r="N25" s="31"/>
      <c r="O25" s="31"/>
      <c r="P25" s="32"/>
      <c r="Q25" s="31">
        <f t="shared" si="0"/>
        <v>0</v>
      </c>
      <c r="R25" s="33"/>
      <c r="S25" s="36"/>
      <c r="T25" s="34"/>
      <c r="U25" s="35"/>
      <c r="V25" s="31"/>
      <c r="W25" s="31"/>
      <c r="X25" s="31">
        <f t="shared" si="1"/>
        <v>0</v>
      </c>
      <c r="Y25" s="36"/>
      <c r="Z25" s="36"/>
      <c r="AA25" s="37"/>
      <c r="AB25" s="153"/>
      <c r="AC25" s="137" t="e">
        <f>AA25/X25</f>
        <v>#DIV/0!</v>
      </c>
      <c r="AD25" s="39"/>
    </row>
    <row r="26" spans="1:28" ht="35.25" customHeight="1" thickBot="1">
      <c r="A26" s="308" t="s">
        <v>34</v>
      </c>
      <c r="B26" s="309"/>
      <c r="C26" s="309"/>
      <c r="D26" s="309"/>
      <c r="E26" s="309"/>
      <c r="F26" s="310"/>
      <c r="G26" s="155"/>
      <c r="H26" s="155">
        <f aca="true" t="shared" si="2" ref="H26:T26">SUM(H6:H25)</f>
        <v>16</v>
      </c>
      <c r="I26" s="155">
        <f t="shared" si="2"/>
        <v>0</v>
      </c>
      <c r="J26" s="155">
        <f t="shared" si="2"/>
        <v>28</v>
      </c>
      <c r="K26" s="155">
        <f t="shared" si="2"/>
        <v>124</v>
      </c>
      <c r="L26" s="155">
        <f t="shared" si="2"/>
        <v>236</v>
      </c>
      <c r="M26" s="155">
        <f t="shared" si="2"/>
        <v>0</v>
      </c>
      <c r="N26" s="155">
        <f t="shared" si="2"/>
        <v>0</v>
      </c>
      <c r="O26" s="155">
        <f t="shared" si="2"/>
        <v>0</v>
      </c>
      <c r="P26" s="155">
        <f t="shared" si="2"/>
        <v>0</v>
      </c>
      <c r="Q26" s="155">
        <f t="shared" si="2"/>
        <v>404</v>
      </c>
      <c r="R26" s="156">
        <f t="shared" si="2"/>
        <v>44544.83</v>
      </c>
      <c r="S26" s="156">
        <f>SUM(S6:S25)</f>
        <v>46694.00000000001</v>
      </c>
      <c r="T26" s="157">
        <f t="shared" si="2"/>
        <v>390700</v>
      </c>
      <c r="U26" s="158"/>
      <c r="V26" s="159">
        <f aca="true" t="shared" si="3" ref="V26:AA26">SUM(V6:V25)</f>
        <v>0</v>
      </c>
      <c r="W26" s="159">
        <f t="shared" si="3"/>
        <v>12</v>
      </c>
      <c r="X26" s="159">
        <f t="shared" si="3"/>
        <v>12</v>
      </c>
      <c r="Y26" s="156">
        <f t="shared" si="3"/>
        <v>1338.05</v>
      </c>
      <c r="Z26" s="156">
        <f t="shared" si="3"/>
        <v>3080.63</v>
      </c>
      <c r="AA26" s="160">
        <f t="shared" si="3"/>
        <v>32700</v>
      </c>
      <c r="AB26" s="286"/>
    </row>
    <row r="27" spans="2:29" ht="23.25" customHeight="1" hidden="1" thickBot="1">
      <c r="B27" s="20">
        <f>COUNTIF(B6:B25,"*")</f>
        <v>11</v>
      </c>
      <c r="G27" s="20">
        <f>COUNTIF(G6:G25,"*")</f>
        <v>7</v>
      </c>
      <c r="H27" s="20">
        <f>H26</f>
        <v>16</v>
      </c>
      <c r="I27" s="20">
        <f aca="true" t="shared" si="4" ref="I27:T27">I26</f>
        <v>0</v>
      </c>
      <c r="J27" s="20">
        <f t="shared" si="4"/>
        <v>28</v>
      </c>
      <c r="K27" s="20">
        <f t="shared" si="4"/>
        <v>124</v>
      </c>
      <c r="L27" s="20">
        <f t="shared" si="4"/>
        <v>236</v>
      </c>
      <c r="M27" s="20">
        <f t="shared" si="4"/>
        <v>0</v>
      </c>
      <c r="N27" s="20">
        <f t="shared" si="4"/>
        <v>0</v>
      </c>
      <c r="O27" s="20">
        <f t="shared" si="4"/>
        <v>0</v>
      </c>
      <c r="P27" s="20">
        <f t="shared" si="4"/>
        <v>0</v>
      </c>
      <c r="Q27" s="20">
        <f t="shared" si="4"/>
        <v>404</v>
      </c>
      <c r="R27" s="20">
        <f t="shared" si="4"/>
        <v>44544.83</v>
      </c>
      <c r="S27" s="26">
        <f t="shared" si="4"/>
        <v>46694.00000000001</v>
      </c>
      <c r="T27" s="42">
        <f t="shared" si="4"/>
        <v>390700</v>
      </c>
      <c r="U27" s="26">
        <f>COUNTIF(U6:U25,"&gt;0")+COUNTIF(U6:U25,"*")</f>
        <v>4</v>
      </c>
      <c r="V27" s="26">
        <f aca="true" t="shared" si="5" ref="V27:AA27">V26</f>
        <v>0</v>
      </c>
      <c r="W27" s="26">
        <f t="shared" si="5"/>
        <v>12</v>
      </c>
      <c r="X27" s="26">
        <f t="shared" si="5"/>
        <v>12</v>
      </c>
      <c r="Y27" s="26">
        <f t="shared" si="5"/>
        <v>1338.05</v>
      </c>
      <c r="Z27" s="26">
        <f t="shared" si="5"/>
        <v>3080.63</v>
      </c>
      <c r="AA27" s="42">
        <f t="shared" si="5"/>
        <v>32700</v>
      </c>
      <c r="AB27" s="90"/>
      <c r="AC27" s="257"/>
    </row>
    <row r="28" spans="1:29" s="49" customFormat="1" ht="35.25" customHeight="1">
      <c r="A28" s="317" t="str">
        <f>'1月 '!A28:B28</f>
        <v>去(110)年</v>
      </c>
      <c r="B28" s="318"/>
      <c r="C28" s="319" t="s">
        <v>74</v>
      </c>
      <c r="D28" s="319"/>
      <c r="E28" s="319"/>
      <c r="F28" s="320"/>
      <c r="G28" s="43"/>
      <c r="H28" s="43">
        <v>1</v>
      </c>
      <c r="I28" s="43">
        <v>3</v>
      </c>
      <c r="J28" s="43">
        <v>53</v>
      </c>
      <c r="K28" s="43">
        <v>156</v>
      </c>
      <c r="L28" s="43">
        <v>26</v>
      </c>
      <c r="M28" s="43">
        <v>0</v>
      </c>
      <c r="N28" s="43">
        <v>0</v>
      </c>
      <c r="O28" s="43">
        <v>0</v>
      </c>
      <c r="P28" s="43">
        <v>2</v>
      </c>
      <c r="Q28" s="43">
        <v>241</v>
      </c>
      <c r="R28" s="154">
        <v>26580.18</v>
      </c>
      <c r="S28" s="154">
        <v>28421.780000000002</v>
      </c>
      <c r="T28" s="214">
        <v>160600</v>
      </c>
      <c r="U28" s="46"/>
      <c r="V28" s="43">
        <v>0</v>
      </c>
      <c r="W28" s="43">
        <v>127</v>
      </c>
      <c r="X28" s="43">
        <v>127</v>
      </c>
      <c r="Y28" s="154">
        <v>10533.6</v>
      </c>
      <c r="Z28" s="154">
        <v>21308.52</v>
      </c>
      <c r="AA28" s="215">
        <v>215100</v>
      </c>
      <c r="AB28" s="48"/>
      <c r="AC28" s="258"/>
    </row>
    <row r="29" spans="1:29" s="49" customFormat="1" ht="35.25" customHeight="1" thickBot="1">
      <c r="A29" s="311" t="str">
        <f>'1月 '!A29:E29</f>
        <v>110與111年同月推案增減率</v>
      </c>
      <c r="B29" s="312"/>
      <c r="C29" s="312"/>
      <c r="D29" s="312"/>
      <c r="E29" s="312"/>
      <c r="F29" s="312"/>
      <c r="G29" s="50"/>
      <c r="H29" s="50"/>
      <c r="I29" s="50"/>
      <c r="J29" s="50"/>
      <c r="K29" s="50"/>
      <c r="L29" s="50"/>
      <c r="M29" s="50"/>
      <c r="N29" s="50"/>
      <c r="O29" s="51"/>
      <c r="P29" s="313">
        <f>(Q26-Q28)/Q28</f>
        <v>0.6763485477178424</v>
      </c>
      <c r="Q29" s="314"/>
      <c r="R29" s="52"/>
      <c r="S29" s="52"/>
      <c r="T29" s="53">
        <f>(T26-T28)/T28</f>
        <v>1.4327521793275217</v>
      </c>
      <c r="U29" s="54"/>
      <c r="V29" s="313">
        <f>(X26-X28)/X28</f>
        <v>-0.905511811023622</v>
      </c>
      <c r="W29" s="315"/>
      <c r="X29" s="316"/>
      <c r="Y29" s="52"/>
      <c r="Z29" s="52"/>
      <c r="AA29" s="55">
        <f>(AA26-AA28)/AA28</f>
        <v>-0.8479776847977685</v>
      </c>
      <c r="AB29" s="236"/>
      <c r="AC29" s="258"/>
    </row>
    <row r="30" ht="15.75">
      <c r="A30" s="285" t="s">
        <v>357</v>
      </c>
    </row>
    <row r="31" spans="1:6" ht="15.75">
      <c r="A31" s="361"/>
      <c r="B31" s="362"/>
      <c r="C31" s="362"/>
      <c r="D31" s="362"/>
      <c r="E31" s="362"/>
      <c r="F31" s="362"/>
    </row>
    <row r="32" ht="15.75">
      <c r="B32" s="58"/>
    </row>
  </sheetData>
  <sheetProtection/>
  <mergeCells count="35">
    <mergeCell ref="A1:Q1"/>
    <mergeCell ref="A2:F2"/>
    <mergeCell ref="G2:T2"/>
    <mergeCell ref="U2:AA2"/>
    <mergeCell ref="AB2:AB5"/>
    <mergeCell ref="A3:A5"/>
    <mergeCell ref="B3:B5"/>
    <mergeCell ref="C3:C5"/>
    <mergeCell ref="D3:D5"/>
    <mergeCell ref="AA3:AA5"/>
    <mergeCell ref="V3:X3"/>
    <mergeCell ref="H4:H5"/>
    <mergeCell ref="I4:I5"/>
    <mergeCell ref="J4:P4"/>
    <mergeCell ref="Q4:Q5"/>
    <mergeCell ref="W4:W5"/>
    <mergeCell ref="X4:X5"/>
    <mergeCell ref="T3:T5"/>
    <mergeCell ref="S3:S5"/>
    <mergeCell ref="P29:Q29"/>
    <mergeCell ref="Y3:Y5"/>
    <mergeCell ref="Z3:Z5"/>
    <mergeCell ref="V29:X29"/>
    <mergeCell ref="F3:F5"/>
    <mergeCell ref="G3:G5"/>
    <mergeCell ref="V4:V5"/>
    <mergeCell ref="H3:Q3"/>
    <mergeCell ref="R3:R5"/>
    <mergeCell ref="U3:U5"/>
    <mergeCell ref="E3:E5"/>
    <mergeCell ref="A31:F31"/>
    <mergeCell ref="A26:F26"/>
    <mergeCell ref="A28:B28"/>
    <mergeCell ref="C28:F28"/>
    <mergeCell ref="A29:F29"/>
  </mergeCells>
  <printOptions horizontalCentered="1"/>
  <pageMargins left="0" right="0" top="0.7874015748031497" bottom="0.3937007874015748" header="0.5118110236220472" footer="0.1968503937007874"/>
  <pageSetup fitToHeight="0" fitToWidth="1" horizontalDpi="600" verticalDpi="600" orientation="landscape" paperSize="9" scale="72" r:id="rId1"/>
  <headerFooter>
    <oddFooter xml:space="preserve">&amp;R&amp;F&amp;A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2022-04-08T07:48:53Z</cp:lastPrinted>
  <dcterms:created xsi:type="dcterms:W3CDTF">2002-09-09T16:30:13Z</dcterms:created>
  <dcterms:modified xsi:type="dcterms:W3CDTF">2023-01-04T06:53:40Z</dcterms:modified>
  <cp:category/>
  <cp:version/>
  <cp:contentType/>
  <cp:contentStatus/>
</cp:coreProperties>
</file>