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184" windowWidth="7534" windowHeight="4873" tabRatio="659" activeTab="13"/>
  </bookViews>
  <sheets>
    <sheet name="各區代號" sheetId="1" r:id="rId1"/>
    <sheet name="1月 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各月推案總表" sheetId="14" r:id="rId14"/>
  </sheets>
  <definedNames>
    <definedName name="_xlnm.Print_Area" localSheetId="10">'10月'!$A$1:$AB$33</definedName>
    <definedName name="_xlnm.Print_Area" localSheetId="11">'11月'!$A$1:$AC$30</definedName>
    <definedName name="_xlnm.Print_Area" localSheetId="12">'12月'!$A$1:$AC$29</definedName>
    <definedName name="_xlnm.Print_Area" localSheetId="2">'2月'!$A$1:$AC$36</definedName>
    <definedName name="_xlnm.Print_Area" localSheetId="3">'3月'!$A$1:$AC$34</definedName>
    <definedName name="_xlnm.Print_Area" localSheetId="4">'4月'!$A$1:$AC$42</definedName>
    <definedName name="_xlnm.Print_Area" localSheetId="5">'5月'!$A$1:$AC$33</definedName>
    <definedName name="_xlnm.Print_Area" localSheetId="7">'7月'!$A$1:$AC$37</definedName>
    <definedName name="_xlnm.Print_Area" localSheetId="8">'8月'!$A$1:$AC$30</definedName>
    <definedName name="_xlnm.Print_Area" localSheetId="9">'9月'!$A$1:$AC$31</definedName>
    <definedName name="_xlnm.Print_Area" localSheetId="13">'各月推案總表'!$A$1:$V$23</definedName>
    <definedName name="_xlnm.Print_Titles" localSheetId="10">'10月'!$1:$5</definedName>
    <definedName name="_xlnm.Print_Titles" localSheetId="11">'11月'!$1:$5</definedName>
    <definedName name="_xlnm.Print_Titles" localSheetId="12">'12月'!$1:$5</definedName>
    <definedName name="_xlnm.Print_Titles" localSheetId="1">'1月 '!$1:$5</definedName>
    <definedName name="_xlnm.Print_Titles" localSheetId="2">'2月'!$1:$5</definedName>
    <definedName name="_xlnm.Print_Titles" localSheetId="3">'3月'!$1:$5</definedName>
    <definedName name="_xlnm.Print_Titles" localSheetId="4">'4月'!$1:$5</definedName>
    <definedName name="_xlnm.Print_Titles" localSheetId="5">'5月'!$1:$5</definedName>
    <definedName name="_xlnm.Print_Titles" localSheetId="6">'6月'!$1:$5</definedName>
    <definedName name="_xlnm.Print_Titles" localSheetId="7">'7月'!$1:$5</definedName>
    <definedName name="_xlnm.Print_Titles" localSheetId="8">'8月'!$1:$5</definedName>
    <definedName name="_xlnm.Print_Titles" localSheetId="9">'9月'!$1:$5</definedName>
  </definedNames>
  <calcPr fullCalcOnLoad="1"/>
</workbook>
</file>

<file path=xl/sharedStrings.xml><?xml version="1.0" encoding="utf-8"?>
<sst xmlns="http://schemas.openxmlformats.org/spreadsheetml/2006/main" count="1608" uniqueCount="789">
  <si>
    <t>住宅</t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</si>
  <si>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</si>
  <si>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</si>
  <si>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</si>
  <si>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</si>
  <si>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</si>
  <si>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</si>
  <si>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總戶數</t>
  </si>
  <si>
    <t>店鋪</t>
  </si>
  <si>
    <t>辦公</t>
  </si>
  <si>
    <t>小計</t>
  </si>
  <si>
    <t>1R</t>
  </si>
  <si>
    <t>2R</t>
  </si>
  <si>
    <t>3R</t>
  </si>
  <si>
    <t>4R</t>
  </si>
  <si>
    <t>5R</t>
  </si>
  <si>
    <t>樓中樓</t>
  </si>
  <si>
    <t>區 分</t>
  </si>
  <si>
    <t>月 份</t>
  </si>
  <si>
    <t>個案數</t>
  </si>
  <si>
    <t>住宅戶房數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</si>
  <si>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</si>
  <si>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</si>
  <si>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</si>
  <si>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</si>
  <si>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</si>
  <si>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</si>
  <si>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</si>
  <si>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</si>
  <si>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</si>
  <si>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</si>
  <si>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</si>
  <si>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</si>
  <si>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 計</t>
  </si>
  <si>
    <t>6R</t>
  </si>
  <si>
    <t>二月份合計</t>
  </si>
  <si>
    <t>三月份合計</t>
  </si>
  <si>
    <t>四月份合計</t>
  </si>
  <si>
    <t>六月份合計</t>
  </si>
  <si>
    <t>七月份合計</t>
  </si>
  <si>
    <t>八月份合計</t>
  </si>
  <si>
    <t>九月份合計</t>
  </si>
  <si>
    <t>十月份合計</t>
  </si>
  <si>
    <t>十一月份合計</t>
  </si>
  <si>
    <t>十二月份合計</t>
  </si>
  <si>
    <t>備註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</si>
  <si>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</si>
  <si>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</si>
  <si>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</si>
  <si>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</si>
  <si>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</si>
  <si>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</si>
  <si>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t>樓層數</t>
  </si>
  <si>
    <t>總戶數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</si>
  <si>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</si>
  <si>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</si>
  <si>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</t>
    </r>
    <r>
      <rPr>
        <sz val="12"/>
        <rFont val="Times New Roman"/>
        <family val="1"/>
      </rPr>
      <t xml:space="preserve">   </t>
    </r>
    <r>
      <rPr>
        <sz val="12"/>
        <rFont val="華康中圓體"/>
        <family val="3"/>
      </rPr>
      <t>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</si>
  <si>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</si>
  <si>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</si>
  <si>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</si>
  <si>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</si>
  <si>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</si>
  <si>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店鋪</t>
  </si>
  <si>
    <t>住宅</t>
  </si>
  <si>
    <t>1R</t>
  </si>
  <si>
    <t>2R</t>
  </si>
  <si>
    <t>3R</t>
  </si>
  <si>
    <t>4R</t>
  </si>
  <si>
    <t>5R</t>
  </si>
  <si>
    <t>6R</t>
  </si>
  <si>
    <t>樓中樓</t>
  </si>
  <si>
    <t>一月份合計</t>
  </si>
  <si>
    <t>2月份推案合計</t>
  </si>
  <si>
    <t>高雄市不動產開發商業同業公會</t>
  </si>
  <si>
    <t>3月份推案合計</t>
  </si>
  <si>
    <t>4月份推案合計</t>
  </si>
  <si>
    <t>五月份合計</t>
  </si>
  <si>
    <t>5月份推案合計</t>
  </si>
  <si>
    <t>6月份推案合計</t>
  </si>
  <si>
    <t>7月份推案合計</t>
  </si>
  <si>
    <t>8月份推案合計</t>
  </si>
  <si>
    <t>9月份推案合計</t>
  </si>
  <si>
    <t>10月份推案合計</t>
  </si>
  <si>
    <t>11月份推案合計</t>
  </si>
  <si>
    <t>12月份推案合計</t>
  </si>
  <si>
    <t>楠梓</t>
  </si>
  <si>
    <t>A</t>
  </si>
  <si>
    <t>左營</t>
  </si>
  <si>
    <t>B</t>
  </si>
  <si>
    <t>鼓山</t>
  </si>
  <si>
    <t>C</t>
  </si>
  <si>
    <t>三民</t>
  </si>
  <si>
    <t>D</t>
  </si>
  <si>
    <t>新興</t>
  </si>
  <si>
    <t>E</t>
  </si>
  <si>
    <t>苓雅</t>
  </si>
  <si>
    <t>F</t>
  </si>
  <si>
    <t>前金</t>
  </si>
  <si>
    <t>G</t>
  </si>
  <si>
    <t>鹽埕</t>
  </si>
  <si>
    <t>H</t>
  </si>
  <si>
    <t>前鎮</t>
  </si>
  <si>
    <t>I</t>
  </si>
  <si>
    <t>小港</t>
  </si>
  <si>
    <t>J</t>
  </si>
  <si>
    <r>
      <t>總樓地板
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</si>
  <si>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
額(萬元)</t>
  </si>
  <si>
    <t>總銷售金
額(萬元)</t>
  </si>
  <si>
    <t>使用
分區</t>
  </si>
  <si>
    <t>公 司
名 稱</t>
  </si>
  <si>
    <t>1月份推案合計</t>
  </si>
  <si>
    <t>新興</t>
  </si>
  <si>
    <t>800</t>
  </si>
  <si>
    <t>前金</t>
  </si>
  <si>
    <t>801</t>
  </si>
  <si>
    <t>苓雅</t>
  </si>
  <si>
    <t>802</t>
  </si>
  <si>
    <t>鹽埕</t>
  </si>
  <si>
    <t>803</t>
  </si>
  <si>
    <t>鼓山</t>
  </si>
  <si>
    <t>804</t>
  </si>
  <si>
    <t>旗津</t>
  </si>
  <si>
    <t>805</t>
  </si>
  <si>
    <t>前鎮</t>
  </si>
  <si>
    <t>806</t>
  </si>
  <si>
    <t>三民</t>
  </si>
  <si>
    <t>807</t>
  </si>
  <si>
    <t>楠梓</t>
  </si>
  <si>
    <t>811</t>
  </si>
  <si>
    <t>小港</t>
  </si>
  <si>
    <t>812</t>
  </si>
  <si>
    <t>左營</t>
  </si>
  <si>
    <t>813</t>
  </si>
  <si>
    <t>仁武</t>
  </si>
  <si>
    <t>814</t>
  </si>
  <si>
    <t>大社</t>
  </si>
  <si>
    <t>815</t>
  </si>
  <si>
    <t>岡山</t>
  </si>
  <si>
    <t>820</t>
  </si>
  <si>
    <t>路竹</t>
  </si>
  <si>
    <t>821</t>
  </si>
  <si>
    <t>阿蓮</t>
  </si>
  <si>
    <t>822</t>
  </si>
  <si>
    <t>田寮</t>
  </si>
  <si>
    <t>823</t>
  </si>
  <si>
    <t>燕巢</t>
  </si>
  <si>
    <t>824</t>
  </si>
  <si>
    <t>橋頭</t>
  </si>
  <si>
    <t>825</t>
  </si>
  <si>
    <t>梓官</t>
  </si>
  <si>
    <t>826</t>
  </si>
  <si>
    <t>彌陀</t>
  </si>
  <si>
    <t>827</t>
  </si>
  <si>
    <t>永安</t>
  </si>
  <si>
    <t>828</t>
  </si>
  <si>
    <t>湖內</t>
  </si>
  <si>
    <t>829</t>
  </si>
  <si>
    <t>鳳山</t>
  </si>
  <si>
    <t>830</t>
  </si>
  <si>
    <t>大寮</t>
  </si>
  <si>
    <t>831</t>
  </si>
  <si>
    <t>林園</t>
  </si>
  <si>
    <t>832</t>
  </si>
  <si>
    <t>鳥松</t>
  </si>
  <si>
    <t>833</t>
  </si>
  <si>
    <t>大樹</t>
  </si>
  <si>
    <t>840</t>
  </si>
  <si>
    <t>旗山</t>
  </si>
  <si>
    <t>842</t>
  </si>
  <si>
    <t>美濃</t>
  </si>
  <si>
    <t>843</t>
  </si>
  <si>
    <t>六龜</t>
  </si>
  <si>
    <t>844</t>
  </si>
  <si>
    <t>內門</t>
  </si>
  <si>
    <t>845</t>
  </si>
  <si>
    <t>杉林</t>
  </si>
  <si>
    <t>846</t>
  </si>
  <si>
    <t>甲仙</t>
  </si>
  <si>
    <t>847</t>
  </si>
  <si>
    <t>桃源</t>
  </si>
  <si>
    <t>848</t>
  </si>
  <si>
    <t>那瑪</t>
  </si>
  <si>
    <t>849</t>
  </si>
  <si>
    <t>茂林</t>
  </si>
  <si>
    <t>851</t>
  </si>
  <si>
    <t>茄萣</t>
  </si>
  <si>
    <t>852</t>
  </si>
  <si>
    <t>a</t>
  </si>
  <si>
    <t>b</t>
  </si>
  <si>
    <t>c</t>
  </si>
  <si>
    <t>d</t>
  </si>
  <si>
    <t>e</t>
  </si>
  <si>
    <t>f</t>
  </si>
  <si>
    <t>t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</si>
  <si>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</si>
  <si>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</si>
  <si>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</si>
  <si>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</si>
  <si>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</si>
  <si>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</si>
  <si>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</si>
  <si>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</si>
  <si>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</si>
  <si>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</si>
  <si>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</si>
  <si>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</si>
  <si>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</si>
  <si>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</si>
  <si>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</si>
  <si>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</si>
  <si>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</si>
  <si>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</si>
  <si>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</si>
  <si>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r>
      <t>總樓地板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</si>
  <si>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使用分區</t>
  </si>
  <si>
    <t>公司
名稱</t>
  </si>
  <si>
    <t>大樓</t>
  </si>
  <si>
    <t>透天</t>
  </si>
  <si>
    <r>
      <t>總樓地板面積(M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</si>
  <si>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r>
      <t>地坪(M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</si>
  <si>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r>
      <t>銷售面積(M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</si>
  <si>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r>
      <t>總樓地板
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</si>
  <si>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r>
      <t>地坪
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</si>
  <si>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附記</t>
  </si>
  <si>
    <t xml:space="preserve"> </t>
  </si>
  <si>
    <r>
      <t>地    坪
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</si>
  <si>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1月份會員申報開工統計表-縣市合併版</t>
  </si>
  <si>
    <t>2月份會員申報開工統計表-縣市合併版</t>
  </si>
  <si>
    <t>3月份會員申報開工統計表-縣市合併版</t>
  </si>
  <si>
    <t>4月份會員申報開工統計表-縣市合併版</t>
  </si>
  <si>
    <t>5月份會員申報開工統計表-縣市合併版</t>
  </si>
  <si>
    <t>各月份會員申報開工統計總表-縣市合併版</t>
  </si>
  <si>
    <t>6月份會員申報開工統計表-縣市合併版</t>
  </si>
  <si>
    <t>7月份會員申報開工統計表-縣市合併版</t>
  </si>
  <si>
    <t>8月份會員申報開工統計表-縣市合併版</t>
  </si>
  <si>
    <t>9月份會員申報開工統計表-縣市合併版</t>
  </si>
  <si>
    <t>10月份會員申報開工統計表-縣市合併版</t>
  </si>
  <si>
    <t>11月份會員申報開工統計表-縣市合併版</t>
  </si>
  <si>
    <t>12月份會員申報開工統計表-縣市合併版</t>
  </si>
  <si>
    <t>地段
地號</t>
  </si>
  <si>
    <t>地段
地號</t>
  </si>
  <si>
    <t>附記</t>
  </si>
  <si>
    <r>
      <t>總樓地板</t>
    </r>
    <r>
      <rPr>
        <sz val="12"/>
        <rFont val="Times New Roman"/>
        <family val="1"/>
      </rPr>
      <t xml:space="preserve">
</t>
    </r>
    <r>
      <rPr>
        <sz val="12"/>
        <rFont val="華康中圓體"/>
        <family val="3"/>
      </rPr>
      <t>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</si>
  <si>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行政區</t>
  </si>
  <si>
    <r>
      <t>總樓地板
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</si>
  <si>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
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</si>
  <si>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112年</t>
  </si>
  <si>
    <t>去(111)年</t>
  </si>
  <si>
    <t>111與112年同月推案增減率</t>
  </si>
  <si>
    <t>111與112年同期
推案增減率</t>
  </si>
  <si>
    <t>基利源</t>
  </si>
  <si>
    <t>後昌路135巷</t>
  </si>
  <si>
    <t>後勁段二小段954、954-1地號</t>
  </si>
  <si>
    <t>住三</t>
  </si>
  <si>
    <t>太璞</t>
  </si>
  <si>
    <t>大學十七街</t>
  </si>
  <si>
    <t>藍田西段15地號</t>
  </si>
  <si>
    <t>15/3</t>
  </si>
  <si>
    <t>象田</t>
  </si>
  <si>
    <t>金富街</t>
  </si>
  <si>
    <t>和平東段30地號</t>
  </si>
  <si>
    <t>永信</t>
  </si>
  <si>
    <t>藍昌路</t>
  </si>
  <si>
    <t>藍田東段1、1-1、2地號</t>
  </si>
  <si>
    <t>20/3</t>
  </si>
  <si>
    <t>興華城
龍廷</t>
  </si>
  <si>
    <t>環河街</t>
  </si>
  <si>
    <t>青海段687地號</t>
  </si>
  <si>
    <t>特定住五</t>
  </si>
  <si>
    <t>15/4</t>
  </si>
  <si>
    <t>佳鋐</t>
  </si>
  <si>
    <t>赤仁街</t>
  </si>
  <si>
    <t>新赤山段168地號</t>
  </si>
  <si>
    <t>14/3</t>
  </si>
  <si>
    <t>豐鴻</t>
  </si>
  <si>
    <t>新生路</t>
  </si>
  <si>
    <t>竹園段49地號</t>
  </si>
  <si>
    <t>一般農甲</t>
  </si>
  <si>
    <t>14/2</t>
  </si>
  <si>
    <t>峻葳</t>
  </si>
  <si>
    <t>鳳林一路300巷</t>
  </si>
  <si>
    <t>義勇段491地號</t>
  </si>
  <si>
    <t>住宅區</t>
  </si>
  <si>
    <t>德旺</t>
  </si>
  <si>
    <t>光明路一段371巷</t>
  </si>
  <si>
    <t>赤崁段
(詳註)</t>
  </si>
  <si>
    <t>農業區</t>
  </si>
  <si>
    <t>註：赤崁段潮州寮小段5341、5341-4~5341-64地號</t>
  </si>
  <si>
    <t>寶藤</t>
  </si>
  <si>
    <t>加昌路279巷</t>
  </si>
  <si>
    <t>後勁段
(詳註1)</t>
  </si>
  <si>
    <t>住五</t>
  </si>
  <si>
    <t>11/1</t>
  </si>
  <si>
    <t>龍騰</t>
  </si>
  <si>
    <t>曾子路</t>
  </si>
  <si>
    <t>新光段94~96地號</t>
  </si>
  <si>
    <t>住四</t>
  </si>
  <si>
    <t>24/3</t>
  </si>
  <si>
    <t>頂誠</t>
  </si>
  <si>
    <t>正忠路</t>
  </si>
  <si>
    <t>建工段469~475地號</t>
  </si>
  <si>
    <t>德鉅</t>
  </si>
  <si>
    <t>通化街30巷</t>
  </si>
  <si>
    <t>中華段
(詳註2)</t>
  </si>
  <si>
    <t>利融</t>
  </si>
  <si>
    <t>復橫一路</t>
  </si>
  <si>
    <t>新興段三小段64地號</t>
  </si>
  <si>
    <t>商五</t>
  </si>
  <si>
    <t>四維二路</t>
  </si>
  <si>
    <t>30/4</t>
  </si>
  <si>
    <t>宏騰</t>
  </si>
  <si>
    <t>高坪六十六路</t>
  </si>
  <si>
    <t>坪頂段
(詳註4)</t>
  </si>
  <si>
    <t>住二</t>
  </si>
  <si>
    <t>大平路</t>
  </si>
  <si>
    <t>坪頂段
(詳註5)</t>
  </si>
  <si>
    <t>4</t>
  </si>
  <si>
    <t>超美</t>
  </si>
  <si>
    <t>高坪38街</t>
  </si>
  <si>
    <t>坪鳳段
(詳註6)</t>
  </si>
  <si>
    <t>5</t>
  </si>
  <si>
    <t>壯興</t>
  </si>
  <si>
    <t>北屋南街</t>
  </si>
  <si>
    <t>八卦段96地號</t>
  </si>
  <si>
    <t>時興</t>
  </si>
  <si>
    <t>仁雄路</t>
  </si>
  <si>
    <t>金鼎段844地號</t>
  </si>
  <si>
    <t>騰雄</t>
  </si>
  <si>
    <t>大吉路</t>
  </si>
  <si>
    <t>大安段
(詳註7)</t>
  </si>
  <si>
    <t>華廈</t>
  </si>
  <si>
    <t>騰昱</t>
  </si>
  <si>
    <t>大安段69-3地號</t>
  </si>
  <si>
    <t>瑞三</t>
  </si>
  <si>
    <t>道德街</t>
  </si>
  <si>
    <t>社中段
(詳註8)</t>
  </si>
  <si>
    <t>倫理街</t>
  </si>
  <si>
    <t>社中段875-15地號</t>
  </si>
  <si>
    <t>誠甲</t>
  </si>
  <si>
    <t>南北路</t>
  </si>
  <si>
    <t>鹽塭段228-3地號</t>
  </si>
  <si>
    <t>鄉乙建</t>
  </si>
  <si>
    <t>龍鉅</t>
  </si>
  <si>
    <t>成功南路智義巷</t>
  </si>
  <si>
    <t>達麗</t>
  </si>
  <si>
    <t>橋新八路</t>
  </si>
  <si>
    <t>後壁田段137、139地號</t>
  </si>
  <si>
    <t>達麗海悅台糖合建</t>
  </si>
  <si>
    <t>平安街</t>
  </si>
  <si>
    <t>梓和段536地號</t>
  </si>
  <si>
    <t>頂庄路</t>
  </si>
  <si>
    <t>頂新段36地號</t>
  </si>
  <si>
    <t>商二之五</t>
  </si>
  <si>
    <t>蕥圓</t>
  </si>
  <si>
    <t>中興西路97巷</t>
  </si>
  <si>
    <t>土角厝段、龍目段(詳註9)</t>
  </si>
  <si>
    <t>註1：後勁段一小段845、843-3、842-5地號</t>
  </si>
  <si>
    <t>註2：中華段二小段350~351地號</t>
  </si>
  <si>
    <t>註3：五權段519、520、543~547、543-1、544-1、545-1、546-1、547-1地號</t>
  </si>
  <si>
    <t>註4：坪頂段56-3、56-11~56-14地號</t>
  </si>
  <si>
    <t>註5：坪頂段19-15、19-121~19-127地號</t>
  </si>
  <si>
    <t>註6：坪鳳段255、255-1~255-9地號</t>
  </si>
  <si>
    <t>註7：大安段71-3、71-5、71-7、71-8地號</t>
  </si>
  <si>
    <t>註8：社中段875-1、875-16、875-17地號</t>
  </si>
  <si>
    <t>註9：橋南段1361、1361-1~1361-3地號</t>
  </si>
  <si>
    <t>註10：土角厝段282-10~282-34地號、龍目段45、45-1~45-9地號</t>
  </si>
  <si>
    <t>橋南段
(詳註9)</t>
  </si>
  <si>
    <t>五權段
(詳註3)</t>
  </si>
  <si>
    <t>佳上佳</t>
  </si>
  <si>
    <t>大學五十八街</t>
  </si>
  <si>
    <t>援中段一小段56、57地號</t>
  </si>
  <si>
    <t>大學十五街</t>
  </si>
  <si>
    <t>藍田西段(詳註1)</t>
  </si>
  <si>
    <t>振勝</t>
  </si>
  <si>
    <t>重愛路22巷</t>
  </si>
  <si>
    <t>菜公段一小段443地號</t>
  </si>
  <si>
    <t>8/1</t>
  </si>
  <si>
    <t>匯成</t>
  </si>
  <si>
    <t>鼓山一路53巷</t>
  </si>
  <si>
    <t>鼓中段五小段599地號</t>
  </si>
  <si>
    <t>興璟</t>
  </si>
  <si>
    <t>九如一路</t>
  </si>
  <si>
    <t>大港段
(詳註2)</t>
  </si>
  <si>
    <t>住商混合</t>
  </si>
  <si>
    <t>15/2</t>
  </si>
  <si>
    <t>欣宸</t>
  </si>
  <si>
    <t>北屋北街</t>
  </si>
  <si>
    <t>八卦段26、26-1地號</t>
  </si>
  <si>
    <t>德冠</t>
  </si>
  <si>
    <t>忠孝路275巷</t>
  </si>
  <si>
    <t>阿蓮段
(詳註3)</t>
  </si>
  <si>
    <t>興華城</t>
  </si>
  <si>
    <t>橋新五路</t>
  </si>
  <si>
    <t>後壁田段170地號</t>
  </si>
  <si>
    <t>有田</t>
  </si>
  <si>
    <t>林內路45巷</t>
  </si>
  <si>
    <t>福德段
(詳註4)</t>
  </si>
  <si>
    <t>緻高</t>
  </si>
  <si>
    <t>五福路18巷</t>
  </si>
  <si>
    <t>溪州段1860地號</t>
  </si>
  <si>
    <t>註1：藍田西段125、125-1地號</t>
  </si>
  <si>
    <t>註2：大港段3422、3422-1地號</t>
  </si>
  <si>
    <t>註3：阿蓮段2458、2458-1~2458-21地號</t>
  </si>
  <si>
    <t>註4：福德段365、365-2~365-31地號</t>
  </si>
  <si>
    <t>冠億</t>
  </si>
  <si>
    <t>大學二十六街</t>
  </si>
  <si>
    <t>援中段一小段199地號</t>
  </si>
  <si>
    <t>富諭</t>
  </si>
  <si>
    <t>高松路</t>
  </si>
  <si>
    <t>坪松段
(詳註1)</t>
  </si>
  <si>
    <t>商一</t>
  </si>
  <si>
    <t>宇嵩</t>
  </si>
  <si>
    <t>孔宅新路</t>
  </si>
  <si>
    <t>孔宅段
(詳註2)</t>
  </si>
  <si>
    <t>圓盛</t>
  </si>
  <si>
    <t>九湖二街</t>
  </si>
  <si>
    <t>後港東段75地號</t>
  </si>
  <si>
    <t>永田街</t>
  </si>
  <si>
    <t>永和段
(詳註3)</t>
  </si>
  <si>
    <t>五和路</t>
  </si>
  <si>
    <t>永和段
(詳註4)</t>
  </si>
  <si>
    <t>3~4</t>
  </si>
  <si>
    <t>華廈&amp;透天綜合案</t>
  </si>
  <si>
    <t>嶸霖</t>
  </si>
  <si>
    <t>大吉路306巷</t>
  </si>
  <si>
    <t>保安段
(詳註5)</t>
  </si>
  <si>
    <t>保安段
(詳註6)</t>
  </si>
  <si>
    <t>保安段
(詳註7)</t>
  </si>
  <si>
    <t>灣裡路18巷</t>
  </si>
  <si>
    <t>灣裡段
(詳註8)</t>
  </si>
  <si>
    <t>高朗</t>
  </si>
  <si>
    <t>燕平街</t>
  </si>
  <si>
    <t>中興段26、27地號</t>
  </si>
  <si>
    <t>欣宏達</t>
  </si>
  <si>
    <t>文聖街</t>
  </si>
  <si>
    <t>林子邊段
(詳註9)</t>
  </si>
  <si>
    <t>住商混和</t>
  </si>
  <si>
    <t>五福路252巷</t>
  </si>
  <si>
    <t>溪州段2747-43地號</t>
  </si>
  <si>
    <t>展奇</t>
  </si>
  <si>
    <t>本館路</t>
  </si>
  <si>
    <t>大華段
(詳註10)</t>
  </si>
  <si>
    <t>註1：坪松段62、62-1~62-8地號</t>
  </si>
  <si>
    <t>註2：孔宅段108-4、108-8~108-10地號</t>
  </si>
  <si>
    <t>註3：永和段301、301-1~301-6地號</t>
  </si>
  <si>
    <t>註4：永和段294、294-1~294-21地號</t>
  </si>
  <si>
    <t>註5：保安段383、383-2~383-4地號</t>
  </si>
  <si>
    <t>註6：保安段401、401-9、402地號</t>
  </si>
  <si>
    <t>註7：保安段369、369-3~369-15地號</t>
  </si>
  <si>
    <t>註8：灣裡段535、539、539-1~539-2、544、545、545-1~545-6地號</t>
  </si>
  <si>
    <t>註9：林子邊段1678、1678-2、1679地號</t>
  </si>
  <si>
    <t>註10：大華段128、128-3~128-25、128-27地號</t>
  </si>
  <si>
    <t>華廈&amp;透天綜合案</t>
  </si>
  <si>
    <t>敦柏</t>
  </si>
  <si>
    <t>德豐街</t>
  </si>
  <si>
    <t>翠屏段四小段9地號</t>
  </si>
  <si>
    <t>晟揚</t>
  </si>
  <si>
    <t>華夏路</t>
  </si>
  <si>
    <t>新夏段35地號</t>
  </si>
  <si>
    <t>安居</t>
  </si>
  <si>
    <t>新疆路</t>
  </si>
  <si>
    <t>內惟段三小段179地號</t>
  </si>
  <si>
    <t>興連城</t>
  </si>
  <si>
    <t>美明路</t>
  </si>
  <si>
    <t>青海段31、32地號</t>
  </si>
  <si>
    <t>30/6</t>
  </si>
  <si>
    <t>國治路</t>
  </si>
  <si>
    <t>五塊厝段2253地號</t>
  </si>
  <si>
    <t>商四</t>
  </si>
  <si>
    <t>儷晶</t>
  </si>
  <si>
    <t>明芳街</t>
  </si>
  <si>
    <t>店鎮段210地號</t>
  </si>
  <si>
    <t>冠傑</t>
  </si>
  <si>
    <t>霞海路</t>
  </si>
  <si>
    <t>新後港西段92地號</t>
  </si>
  <si>
    <t>13/3</t>
  </si>
  <si>
    <t>健暉</t>
  </si>
  <si>
    <t>仁忠七街</t>
  </si>
  <si>
    <t>澄清段69-2地號</t>
  </si>
  <si>
    <t>鼎仁</t>
  </si>
  <si>
    <t>環球路630巷</t>
  </si>
  <si>
    <t>樹人段
(詳註1)</t>
  </si>
  <si>
    <t>一般農丁</t>
  </si>
  <si>
    <t>廠房</t>
  </si>
  <si>
    <t>鼎宸</t>
  </si>
  <si>
    <t>樹人段
(詳註2)</t>
  </si>
  <si>
    <t>樹人段
(詳註3)</t>
  </si>
  <si>
    <t>郡都</t>
  </si>
  <si>
    <t>成功南路</t>
  </si>
  <si>
    <t>後壁田段30地號</t>
  </si>
  <si>
    <t>昕業</t>
  </si>
  <si>
    <t>埤頂街160巷</t>
  </si>
  <si>
    <t>埤頂段1174地號</t>
  </si>
  <si>
    <t>住三之一</t>
  </si>
  <si>
    <t>東名</t>
  </si>
  <si>
    <t>鳳翔段173地號</t>
  </si>
  <si>
    <t>住二之三</t>
  </si>
  <si>
    <t>瑞成</t>
  </si>
  <si>
    <t>林厝路</t>
  </si>
  <si>
    <t>琉球段
(詳註4)</t>
  </si>
  <si>
    <t>註1：樹人段750-32、750-55~750-60地號</t>
  </si>
  <si>
    <t>註2：樹人段750-30、750-74~750-76地號</t>
  </si>
  <si>
    <t>註3：樹人段750-33、750-39~750-41地號</t>
  </si>
  <si>
    <t>註4：琉球段577-1、577-12地號</t>
  </si>
  <si>
    <t>星展</t>
  </si>
  <si>
    <t>立中路</t>
  </si>
  <si>
    <t>新庄段
(詳註1)</t>
  </si>
  <si>
    <t>10/2</t>
  </si>
  <si>
    <t>居富</t>
  </si>
  <si>
    <t>五福一路</t>
  </si>
  <si>
    <t>五權段35地號</t>
  </si>
  <si>
    <t>14/4</t>
  </si>
  <si>
    <t>景緯</t>
  </si>
  <si>
    <t>高坪六十街</t>
  </si>
  <si>
    <t>坪鳳段
(詳註2)</t>
  </si>
  <si>
    <t>山川</t>
  </si>
  <si>
    <t>澄觀路1440巷</t>
  </si>
  <si>
    <t>仁雄段
(詳註3)</t>
  </si>
  <si>
    <t>德禎</t>
  </si>
  <si>
    <t>信德街</t>
  </si>
  <si>
    <t>竹後段
(詳註4)</t>
  </si>
  <si>
    <t>鼎玉</t>
  </si>
  <si>
    <t>樹人段
(詳註5)</t>
  </si>
  <si>
    <t>筆秀路</t>
  </si>
  <si>
    <t>筆秀段
(詳註6)</t>
  </si>
  <si>
    <t>7</t>
  </si>
  <si>
    <t>邑信</t>
  </si>
  <si>
    <t>甲昌路</t>
  </si>
  <si>
    <t>甲圍段1039地號</t>
  </si>
  <si>
    <t>利品</t>
  </si>
  <si>
    <t>通安路</t>
  </si>
  <si>
    <t>蚵寮段1423、1424地號</t>
  </si>
  <si>
    <t>大方無隅</t>
  </si>
  <si>
    <t>育仁三街</t>
  </si>
  <si>
    <t>育仁段31-1地號</t>
  </si>
  <si>
    <t>9/2</t>
  </si>
  <si>
    <t>註1：新庄段五小段1126、1135地號</t>
  </si>
  <si>
    <t>註2：坪鳳段350、350-4~350-15地號</t>
  </si>
  <si>
    <t>註3：仁雄段15、15-3~15-10地號</t>
  </si>
  <si>
    <t>註4：竹後段755、755-10~755-29地號</t>
  </si>
  <si>
    <t>註5：樹人段750-31、750-54地號</t>
  </si>
  <si>
    <t>註6：筆秀段375、381、409地號</t>
  </si>
  <si>
    <t>玉鎮</t>
  </si>
  <si>
    <t>高雄大學路</t>
  </si>
  <si>
    <t>藍田西段305地號</t>
  </si>
  <si>
    <t>學院</t>
  </si>
  <si>
    <t>藍田西段98地號</t>
  </si>
  <si>
    <t>商三</t>
  </si>
  <si>
    <t>24/4</t>
  </si>
  <si>
    <t>國聯</t>
  </si>
  <si>
    <t>大順二路</t>
  </si>
  <si>
    <t>建豐段611地號</t>
  </si>
  <si>
    <t>友友開發</t>
  </si>
  <si>
    <t>鎮昌段25-392地號</t>
  </si>
  <si>
    <t>悅隆</t>
  </si>
  <si>
    <t>高坪五路150巷</t>
  </si>
  <si>
    <t>坪鳳段
(詳註1)</t>
  </si>
  <si>
    <t>隆大</t>
  </si>
  <si>
    <t>孔宅十街</t>
  </si>
  <si>
    <t>孔鳳段
(詳註2)</t>
  </si>
  <si>
    <t>緣居</t>
  </si>
  <si>
    <t>新庄路</t>
  </si>
  <si>
    <t>富貴段748地號</t>
  </si>
  <si>
    <t>博仁</t>
  </si>
  <si>
    <t>仁愛路182巷</t>
  </si>
  <si>
    <t>林園段1399地號</t>
  </si>
  <si>
    <t>商業區</t>
  </si>
  <si>
    <t>註1：坪鳳段644-2~644-6地號</t>
  </si>
  <si>
    <t>註2：孔鳳段80、80-1~80-31地號</t>
  </si>
  <si>
    <t>極品</t>
  </si>
  <si>
    <t>安通街71巷</t>
  </si>
  <si>
    <t>清楠段197地號</t>
  </si>
  <si>
    <t>特定商二</t>
  </si>
  <si>
    <t>嘉隆</t>
  </si>
  <si>
    <t>明聖街62巷</t>
  </si>
  <si>
    <t>中厝段361-7~361-92地號</t>
  </si>
  <si>
    <t>4~5</t>
  </si>
  <si>
    <t>吉泰</t>
  </si>
  <si>
    <t>宏平路</t>
  </si>
  <si>
    <t>宏明段233地號</t>
  </si>
  <si>
    <t>竹東路</t>
  </si>
  <si>
    <t>竹後段
(詳註1)</t>
  </si>
  <si>
    <t>13/2</t>
  </si>
  <si>
    <t>旭恆</t>
  </si>
  <si>
    <t>中興路64巷</t>
  </si>
  <si>
    <t>燕西段718-3地號</t>
  </si>
  <si>
    <t>龍邑</t>
  </si>
  <si>
    <t>甲圍路6巷</t>
  </si>
  <si>
    <t>新莊段
(詳註2)</t>
  </si>
  <si>
    <t>豐溙</t>
  </si>
  <si>
    <t>紅毛港路</t>
  </si>
  <si>
    <t>保成段19、20地號</t>
  </si>
  <si>
    <t>7/1</t>
  </si>
  <si>
    <t>昱大</t>
  </si>
  <si>
    <t>巷尾路</t>
  </si>
  <si>
    <t>琉球段573地號</t>
  </si>
  <si>
    <t>慶紘</t>
  </si>
  <si>
    <t>上寮路</t>
  </si>
  <si>
    <t>上寮南段928地號</t>
  </si>
  <si>
    <t>溪州三路373巷</t>
  </si>
  <si>
    <t>溪州段
(詳註3)</t>
  </si>
  <si>
    <t>九曲路5巷</t>
  </si>
  <si>
    <t>曹公段98、98-19地號</t>
  </si>
  <si>
    <t>乙工</t>
  </si>
  <si>
    <t>新創意</t>
  </si>
  <si>
    <t>仁勇路</t>
  </si>
  <si>
    <t>夢清段79-75、79-77地號</t>
  </si>
  <si>
    <t>自用</t>
  </si>
  <si>
    <t>註1：竹後段468-1、472-3、757、758地號</t>
  </si>
  <si>
    <t>註2：新莊段1083、1083-2~1083-15地號</t>
  </si>
  <si>
    <t>註3：溪州段2897、2897-2~2897-30地號</t>
  </si>
  <si>
    <t>昱陞</t>
  </si>
  <si>
    <t>鼎強街</t>
  </si>
  <si>
    <t>覆鼎金段
(詳註1)</t>
  </si>
  <si>
    <t>樹藤</t>
  </si>
  <si>
    <t>愛國路</t>
  </si>
  <si>
    <t>灣中段128地號</t>
  </si>
  <si>
    <t>29/6</t>
  </si>
  <si>
    <t>美力華</t>
  </si>
  <si>
    <t>崗山北街</t>
  </si>
  <si>
    <t>瑞隆段
(詳註2)</t>
  </si>
  <si>
    <t>宇根</t>
  </si>
  <si>
    <t>坪頂段
(詳註3)</t>
  </si>
  <si>
    <t>隆豐</t>
  </si>
  <si>
    <t>為隨西路</t>
  </si>
  <si>
    <t>台安段
(詳註4)</t>
  </si>
  <si>
    <t>丁建</t>
  </si>
  <si>
    <t>民權街</t>
  </si>
  <si>
    <t>梓信段
(詳註5)</t>
  </si>
  <si>
    <t>過雄街</t>
  </si>
  <si>
    <t>頂新段133地號</t>
  </si>
  <si>
    <t>瀚光泰</t>
  </si>
  <si>
    <t>潮德路</t>
  </si>
  <si>
    <t>潮寮南段36、37、38地號</t>
  </si>
  <si>
    <t>豐鉅開發</t>
  </si>
  <si>
    <t>赤崁段1837、1838地號</t>
  </si>
  <si>
    <t>同鎰</t>
  </si>
  <si>
    <t>樂和街</t>
  </si>
  <si>
    <t>鼓山段
(詳註6)</t>
  </si>
  <si>
    <t>註1：覆鼎金段覆鼎金小段1152、1152-1~1152-6地號</t>
  </si>
  <si>
    <t>註2：瑞隆段二小段348、340、68-3地號</t>
  </si>
  <si>
    <t>註3：坪頂段13-1、13-54~13-70地號</t>
  </si>
  <si>
    <t>註4：台安段57-61~57-68地號</t>
  </si>
  <si>
    <t>註5：梓信段475、475-1~475-10、478-1~478-14、644、644-2~644-16、659、659-1~659-5地號</t>
  </si>
  <si>
    <t>註6：鼓山段868、868-1~868-3地號</t>
  </si>
  <si>
    <t>三略</t>
  </si>
  <si>
    <t>澄清路</t>
  </si>
  <si>
    <t>澄正段9地號</t>
  </si>
  <si>
    <t>興建出租</t>
  </si>
  <si>
    <t>附記</t>
  </si>
  <si>
    <t>鑫龍騰</t>
  </si>
  <si>
    <t>玉田街</t>
  </si>
  <si>
    <t>清豐段380地號</t>
  </si>
  <si>
    <t>23/6</t>
  </si>
  <si>
    <t>圓立</t>
  </si>
  <si>
    <t>建榮路127巷</t>
  </si>
  <si>
    <t>內惟段
(詳註1)</t>
  </si>
  <si>
    <t>國揚</t>
  </si>
  <si>
    <t>美術東一路</t>
  </si>
  <si>
    <t>龍中段
(詳註2)</t>
  </si>
  <si>
    <t>22/3</t>
  </si>
  <si>
    <t>尚觀</t>
  </si>
  <si>
    <t>鼓山三路</t>
  </si>
  <si>
    <t>內惟段一小段1201地號</t>
  </si>
  <si>
    <t>甲永泰</t>
  </si>
  <si>
    <t>孔宅街</t>
  </si>
  <si>
    <t>孔宅段603地號</t>
  </si>
  <si>
    <t>大義</t>
  </si>
  <si>
    <t>桂陽路</t>
  </si>
  <si>
    <t>桂林段
(詳註3)</t>
  </si>
  <si>
    <t>駿贊</t>
  </si>
  <si>
    <t>赤西五街</t>
  </si>
  <si>
    <t>仁雄段
(詳註4)</t>
  </si>
  <si>
    <t>三商街</t>
  </si>
  <si>
    <t>五甲段
(詳註5)</t>
  </si>
  <si>
    <t>皇邑</t>
  </si>
  <si>
    <t>溪州三路300巷</t>
  </si>
  <si>
    <t>溪州段2770地號</t>
  </si>
  <si>
    <t>全鎰</t>
  </si>
  <si>
    <t>福安路9巷</t>
  </si>
  <si>
    <t>王公段222地號</t>
  </si>
  <si>
    <t>九大路</t>
  </si>
  <si>
    <t>維新段
(詳註6)</t>
  </si>
  <si>
    <t>註1：內惟段三小段474、474-1、474-2地號</t>
  </si>
  <si>
    <t>註2：龍中段194、196、197地號</t>
  </si>
  <si>
    <t>註3：桂林段209、209-1~209-9地號</t>
  </si>
  <si>
    <t>註4：仁雄段427、427-1~427-3地號</t>
  </si>
  <si>
    <t>註5：五甲段1837、1838、1838-1地號</t>
  </si>
  <si>
    <t>註6：維新段558-1~558-12地號</t>
  </si>
  <si>
    <t>附記</t>
  </si>
  <si>
    <t>銳揚</t>
  </si>
  <si>
    <t>鳳山</t>
  </si>
  <si>
    <t>鳳甲路</t>
  </si>
  <si>
    <t>二甲段11、12地號</t>
  </si>
  <si>
    <t>住三之一</t>
  </si>
  <si>
    <t>連續壁工程</t>
  </si>
  <si>
    <t>中德</t>
  </si>
  <si>
    <t>楠海路</t>
  </si>
  <si>
    <t>援中段二小段40地號</t>
  </si>
  <si>
    <t>廣積</t>
  </si>
  <si>
    <t>清平街</t>
  </si>
  <si>
    <t>清楠段295地號</t>
  </si>
  <si>
    <t>藍昌路349巷</t>
  </si>
  <si>
    <t>高昌段6地號</t>
  </si>
  <si>
    <t>友眾</t>
  </si>
  <si>
    <t>大中二路</t>
  </si>
  <si>
    <t>左東段
(詳註1)</t>
  </si>
  <si>
    <t>金城</t>
  </si>
  <si>
    <t>文學路</t>
  </si>
  <si>
    <t>福山段89~92地號</t>
  </si>
  <si>
    <t>日大</t>
  </si>
  <si>
    <t>新光段188地號</t>
  </si>
  <si>
    <t>青海路</t>
  </si>
  <si>
    <t>青海段370地號</t>
  </si>
  <si>
    <t>27/6</t>
  </si>
  <si>
    <t>清豐開發</t>
  </si>
  <si>
    <t>鼎金中街8巷</t>
  </si>
  <si>
    <t>鼎中段319~325地號</t>
  </si>
  <si>
    <t>集泰</t>
  </si>
  <si>
    <t>鼎勇街</t>
  </si>
  <si>
    <t>灣和段
(詳註2)</t>
  </si>
  <si>
    <t>5、6</t>
  </si>
  <si>
    <t>仰德</t>
  </si>
  <si>
    <t>建國四路</t>
  </si>
  <si>
    <t>興橋段343地號</t>
  </si>
  <si>
    <t>23/4</t>
  </si>
  <si>
    <t>京成</t>
  </si>
  <si>
    <t>和平三路</t>
  </si>
  <si>
    <t>經貿段五小段8地號</t>
  </si>
  <si>
    <t>特貿六B</t>
  </si>
  <si>
    <t>御之苑</t>
  </si>
  <si>
    <t>孔宅六街</t>
  </si>
  <si>
    <t>孔鳳段
(詳註3)</t>
  </si>
  <si>
    <t>特定商一</t>
  </si>
  <si>
    <t>明聖街</t>
  </si>
  <si>
    <t>宏明段
(詳註4)</t>
  </si>
  <si>
    <t>頂亨</t>
  </si>
  <si>
    <t>八德一路</t>
  </si>
  <si>
    <t>草潭段
(詳註5)</t>
  </si>
  <si>
    <t>喬鈞</t>
  </si>
  <si>
    <t>中正路</t>
  </si>
  <si>
    <t>清福段
(詳註6)</t>
  </si>
  <si>
    <t>仕豐路</t>
  </si>
  <si>
    <t>仕豐段
(詳註7)</t>
  </si>
  <si>
    <t>聚寶</t>
  </si>
  <si>
    <t>里林東路</t>
  </si>
  <si>
    <t>樹林段370地號</t>
  </si>
  <si>
    <t>乙建</t>
  </si>
  <si>
    <t>尚雍</t>
  </si>
  <si>
    <t>林森路</t>
  </si>
  <si>
    <t>五甲段1200-19地號</t>
  </si>
  <si>
    <t>10/1</t>
  </si>
  <si>
    <t>明磊</t>
  </si>
  <si>
    <t>翁公園段
(詳註8)</t>
  </si>
  <si>
    <t>三地建築</t>
  </si>
  <si>
    <t>田厝路75巷</t>
  </si>
  <si>
    <t>田中央段2地號</t>
  </si>
  <si>
    <t>註1：左東段542、542-2、542-3、558-1地號</t>
  </si>
  <si>
    <t>註2：灣和段140、140-1~140-3地號</t>
  </si>
  <si>
    <t>註3：孔鳳段38、38-1、38-2、38-6~38-8地號</t>
  </si>
  <si>
    <t>註4：宏明段571、571-1~571-14地號</t>
  </si>
  <si>
    <t>註5：草潭段1136、1136-1~1136-5地號</t>
  </si>
  <si>
    <t>註6：清福段417、417-1、424、424-1地號</t>
  </si>
  <si>
    <t>註7：仕豐段442、442-1~442-5地號</t>
  </si>
  <si>
    <t>註8：翁公園段二小段5362-16~5362-38、5363、5363-4~5363-16地號</t>
  </si>
  <si>
    <t>(自112年1月1日至112年12月31日止)</t>
  </si>
  <si>
    <t>去(111)年
1-12月份推案合計</t>
  </si>
  <si>
    <t>碧江</t>
  </si>
  <si>
    <t>民族一路</t>
  </si>
  <si>
    <t>灣內段763地號</t>
  </si>
  <si>
    <t>赤仁路</t>
  </si>
  <si>
    <t>新赤山段116地號</t>
  </si>
  <si>
    <t>京晏</t>
  </si>
  <si>
    <t>民生路138巷</t>
  </si>
  <si>
    <t>青蓮段
(詳註1)</t>
  </si>
  <si>
    <t>旺得富</t>
  </si>
  <si>
    <t>中正路12巷</t>
  </si>
  <si>
    <t>仁壽段
(詳註2)</t>
  </si>
  <si>
    <t>3</t>
  </si>
  <si>
    <t>鼎昀</t>
  </si>
  <si>
    <t>王公一路</t>
  </si>
  <si>
    <t>廣應段
(詳註3)</t>
  </si>
  <si>
    <t>上和發</t>
  </si>
  <si>
    <t>育德一街</t>
  </si>
  <si>
    <t>育英段
(詳註4)</t>
  </si>
  <si>
    <t>註1：青蓮段261、261-1~261-12、267-7地號</t>
  </si>
  <si>
    <t>註2：仁壽段192-1~192-10、454、454-1~454-5地號</t>
  </si>
  <si>
    <t>註3：廣應段369、369-2~369-4地號</t>
  </si>
  <si>
    <t>註4：育英段319、321~326、334、353、354、357、357-1、357-2、357-4、360地號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</si>
</sst>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#,##0.0_);[Red]\(#,##0.0\)"/>
    <numFmt numFmtId="184" formatCode="_-* #,##0.0_-;\-* #,##0.0_-;_-* &quot;-&quot;??_-;_-@_-"/>
    <numFmt numFmtId="185" formatCode="_-* #,##0_-;\-* #,##0_-;_-* &quot;-&quot;??_-;_-@_-"/>
    <numFmt numFmtId="186" formatCode="m&quot;月&quot;d&quot;日&quot;"/>
    <numFmt numFmtId="187" formatCode="0.000_ "/>
    <numFmt numFmtId="188" formatCode="0.0_ "/>
    <numFmt numFmtId="189" formatCode="#,##0.0_ "/>
    <numFmt numFmtId="190" formatCode="#,##0.000_ "/>
    <numFmt numFmtId="191" formatCode="0.0_);[Red]\(0.0\)"/>
    <numFmt numFmtId="192" formatCode="#,##0.000_);[Red]\(#,##0.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000_);[Red]\(#,##0.0000\)"/>
    <numFmt numFmtId="197" formatCode="000"/>
    <numFmt numFmtId="198" formatCode="0_ "/>
    <numFmt numFmtId="199" formatCode="_-* #,##0.000_-;\-* #,##0.000_-;_-* &quot;-&quot;??_-;_-@_-"/>
    <numFmt numFmtId="200" formatCode="0.0%"/>
    <numFmt numFmtId="201" formatCode="#,##0.00000_);[Red]\(#,##0.00000\)"/>
    <numFmt numFmtId="202" formatCode="#,##0.000000_);[Red]\(#,##0.000000\)"/>
    <numFmt numFmtId="203" formatCode="_-* #,##0.0000_-;\-* #,##0.0000_-;_-* &quot;-&quot;??_-;_-@_-"/>
    <numFmt numFmtId="204" formatCode="[$€-2]\ #,##0.00_);[Red]\([$€-2]\ #,##0.00\)"/>
    <numFmt numFmtId="205" formatCode="#,##0.0000000_);[Red]\(#,##0.0000000\)"/>
    <numFmt numFmtId="206" formatCode="[$-404]AM/PM\ hh:mm:ss"/>
    <numFmt numFmtId="207" formatCode="0.0"/>
    <numFmt numFmtId="208" formatCode="&quot;$&quot;#,##0.00"/>
    <numFmt numFmtId="209" formatCode="0.000"/>
    <numFmt numFmtId="210" formatCode="0.0000"/>
    <numFmt numFmtId="211" formatCode="0.00000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</numFmts>
  <fonts count="94">
    <font>
      <sz val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華康中圓體"/>
      <family val="3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華康中圓體"/>
      <family val="3"/>
    </font>
    <font>
      <sz val="11"/>
      <name val="Times New Roman"/>
      <family val="1"/>
    </font>
    <font>
      <sz val="13"/>
      <name val="華康中圓體"/>
      <family val="3"/>
    </font>
    <font>
      <sz val="14"/>
      <name val="標楷體"/>
      <family val="4"/>
    </font>
    <font>
      <sz val="14"/>
      <name val="華康中圓體"/>
      <family val="3"/>
    </font>
    <font>
      <b/>
      <sz val="11"/>
      <name val="Times New Roman"/>
      <family val="1"/>
    </font>
    <font>
      <sz val="26"/>
      <name val="華康正顏楷體W5"/>
      <family val="4"/>
    </font>
    <font>
      <b/>
      <sz val="12"/>
      <name val="細明體"/>
      <family val="3"/>
    </font>
    <font>
      <sz val="11"/>
      <name val="華康中圓體"/>
      <family val="3"/>
    </font>
    <font>
      <b/>
      <sz val="11"/>
      <name val="細明體"/>
      <family val="3"/>
    </font>
    <font>
      <sz val="11"/>
      <name val="細明體"/>
      <family val="3"/>
    </font>
    <font>
      <sz val="10"/>
      <name val="華康中圓體"/>
      <family val="3"/>
    </font>
    <font>
      <b/>
      <sz val="10"/>
      <name val="細明體"/>
      <family val="3"/>
    </font>
    <font>
      <b/>
      <sz val="12"/>
      <name val="華康中圓體"/>
      <family val="3"/>
    </font>
    <font>
      <vertAlign val="superscript"/>
      <sz val="12"/>
      <name val="華康中圓體"/>
      <family val="3"/>
    </font>
    <font>
      <sz val="8"/>
      <name val="華康中圓體"/>
      <family val="3"/>
    </font>
    <font>
      <b/>
      <sz val="8"/>
      <name val="細明體"/>
      <family val="3"/>
    </font>
    <font>
      <sz val="16"/>
      <name val="華康中圓體"/>
      <family val="3"/>
    </font>
    <font>
      <b/>
      <sz val="9"/>
      <name val="細明體"/>
      <family val="3"/>
    </font>
    <font>
      <b/>
      <sz val="10"/>
      <name val="Times New Roman"/>
      <family val="1"/>
    </font>
    <font>
      <sz val="6.5"/>
      <name val="華康中圓體"/>
      <family val="3"/>
    </font>
    <font>
      <sz val="14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Times New Roman"/>
      <family val="1"/>
    </font>
    <font>
      <sz val="18"/>
      <color indexed="10"/>
      <name val="華康中圓體"/>
      <family val="3"/>
    </font>
    <font>
      <sz val="11"/>
      <color indexed="30"/>
      <name val="華康中圓體"/>
      <family val="3"/>
    </font>
    <font>
      <sz val="14"/>
      <color indexed="30"/>
      <name val="華康中圓體"/>
      <family val="3"/>
    </font>
    <font>
      <b/>
      <sz val="12"/>
      <color indexed="30"/>
      <name val="Times New Roman"/>
      <family val="1"/>
    </font>
    <font>
      <b/>
      <sz val="12"/>
      <color indexed="10"/>
      <name val="細明體"/>
      <family val="3"/>
    </font>
    <font>
      <sz val="10"/>
      <color indexed="30"/>
      <name val="華康中圓體"/>
      <family val="3"/>
    </font>
    <font>
      <sz val="8"/>
      <color indexed="30"/>
      <name val="華康中圓體"/>
      <family val="3"/>
    </font>
    <font>
      <b/>
      <sz val="10"/>
      <color indexed="30"/>
      <name val="Times New Roman"/>
      <family val="1"/>
    </font>
    <font>
      <sz val="12"/>
      <color indexed="30"/>
      <name val="華康中圓體"/>
      <family val="3"/>
    </font>
    <font>
      <b/>
      <sz val="12"/>
      <color indexed="57"/>
      <name val="新細明體"/>
      <family val="1"/>
    </font>
    <font>
      <b/>
      <sz val="12"/>
      <color indexed="57"/>
      <name val="Times New Roman"/>
      <family val="1"/>
    </font>
    <font>
      <b/>
      <sz val="11"/>
      <color indexed="3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theme="1"/>
      <name val="Times New Roman"/>
      <family val="1"/>
    </font>
    <font>
      <sz val="18"/>
      <color rgb="FFFF0000"/>
      <name val="華康中圓體"/>
      <family val="3"/>
    </font>
    <font>
      <sz val="11"/>
      <color rgb="FF0070C0"/>
      <name val="華康中圓體"/>
      <family val="3"/>
    </font>
    <font>
      <sz val="14"/>
      <color rgb="FF0070C0"/>
      <name val="華康中圓體"/>
      <family val="3"/>
    </font>
    <font>
      <b/>
      <sz val="12"/>
      <color rgb="FF0070C0"/>
      <name val="Times New Roman"/>
      <family val="1"/>
    </font>
    <font>
      <b/>
      <sz val="12"/>
      <color rgb="FFFF0000"/>
      <name val="細明體"/>
      <family val="3"/>
    </font>
    <font>
      <sz val="10"/>
      <color rgb="FF0070C0"/>
      <name val="華康中圓體"/>
      <family val="3"/>
    </font>
    <font>
      <sz val="8"/>
      <color rgb="FF0070C0"/>
      <name val="華康中圓體"/>
      <family val="3"/>
    </font>
    <font>
      <b/>
      <sz val="10"/>
      <color rgb="FF0070C0"/>
      <name val="Times New Roman"/>
      <family val="1"/>
    </font>
    <font>
      <sz val="12"/>
      <color rgb="FF0070C0"/>
      <name val="華康中圓體"/>
      <family val="3"/>
    </font>
    <font>
      <b/>
      <sz val="12"/>
      <color theme="9" tint="-0.24997000396251678"/>
      <name val="新細明體"/>
      <family val="1"/>
    </font>
    <font>
      <b/>
      <sz val="12"/>
      <color theme="9" tint="-0.24997000396251678"/>
      <name val="Times New Roman"/>
      <family val="1"/>
    </font>
    <font>
      <b/>
      <sz val="11"/>
      <color rgb="FF0070C0"/>
      <name val="細明體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BE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ACE0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medium"/>
      <top style="thin"/>
      <bottom style="dashed"/>
    </border>
    <border>
      <left style="thin"/>
      <right style="double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22" borderId="8" applyNumberFormat="0" applyAlignment="0" applyProtection="0"/>
    <xf numFmtId="0" fontId="77" fillId="31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60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0" fontId="3" fillId="0" borderId="11" xfId="41" applyNumberFormat="1" applyFont="1" applyBorder="1" applyAlignment="1">
      <alignment horizontal="left" vertical="center"/>
    </xf>
    <xf numFmtId="0" fontId="80" fillId="33" borderId="0" xfId="0" applyFont="1" applyFill="1" applyBorder="1" applyAlignment="1">
      <alignment vertical="center"/>
    </xf>
    <xf numFmtId="179" fontId="7" fillId="0" borderId="0" xfId="35" applyNumberFormat="1" applyFont="1" applyFill="1" applyAlignment="1">
      <alignment horizontal="left" vertical="center"/>
    </xf>
    <xf numFmtId="179" fontId="10" fillId="0" borderId="0" xfId="35" applyNumberFormat="1" applyFont="1" applyFill="1" applyAlignment="1">
      <alignment horizontal="left" vertical="center"/>
    </xf>
    <xf numFmtId="0" fontId="0" fillId="0" borderId="0" xfId="33" applyFont="1" applyFill="1">
      <alignment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9" fillId="0" borderId="10" xfId="33" applyFont="1" applyFill="1" applyBorder="1">
      <alignment vertical="center"/>
      <protection/>
    </xf>
    <xf numFmtId="179" fontId="7" fillId="0" borderId="0" xfId="35" applyNumberFormat="1" applyFont="1" applyFill="1" applyBorder="1" applyAlignment="1">
      <alignment horizontal="left" vertical="center"/>
    </xf>
    <xf numFmtId="179" fontId="10" fillId="0" borderId="0" xfId="35" applyNumberFormat="1" applyFont="1" applyFill="1" applyBorder="1" applyAlignment="1">
      <alignment horizontal="left" vertical="center"/>
    </xf>
    <xf numFmtId="0" fontId="0" fillId="0" borderId="0" xfId="33" applyFont="1" applyFill="1" applyBorder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horizontal="center" vertical="center"/>
      <protection/>
    </xf>
    <xf numFmtId="49" fontId="3" fillId="0" borderId="10" xfId="33" applyNumberFormat="1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182" fontId="3" fillId="0" borderId="10" xfId="33" applyNumberFormat="1" applyFont="1" applyFill="1" applyBorder="1" applyAlignment="1">
      <alignment horizontal="center" vertical="center"/>
      <protection/>
    </xf>
    <xf numFmtId="179" fontId="3" fillId="0" borderId="10" xfId="33" applyNumberFormat="1" applyFont="1" applyFill="1" applyBorder="1" applyAlignment="1">
      <alignment horizontal="right" vertical="center"/>
      <protection/>
    </xf>
    <xf numFmtId="178" fontId="3" fillId="0" borderId="13" xfId="33" applyNumberFormat="1" applyFont="1" applyFill="1" applyBorder="1" applyAlignment="1">
      <alignment horizontal="right" vertical="center"/>
      <protection/>
    </xf>
    <xf numFmtId="0" fontId="3" fillId="0" borderId="14" xfId="33" applyFont="1" applyFill="1" applyBorder="1" applyAlignment="1">
      <alignment horizontal="center" vertical="center"/>
      <protection/>
    </xf>
    <xf numFmtId="179" fontId="3" fillId="0" borderId="10" xfId="35" applyNumberFormat="1" applyFont="1" applyFill="1" applyBorder="1" applyAlignment="1">
      <alignment horizontal="right" vertical="center"/>
    </xf>
    <xf numFmtId="178" fontId="3" fillId="0" borderId="15" xfId="35" applyNumberFormat="1" applyFont="1" applyFill="1" applyBorder="1" applyAlignment="1">
      <alignment horizontal="right" vertical="center"/>
    </xf>
    <xf numFmtId="178" fontId="3" fillId="0" borderId="16" xfId="35" applyNumberFormat="1" applyFont="1" applyFill="1" applyBorder="1" applyAlignment="1">
      <alignment horizontal="right" vertical="center"/>
    </xf>
    <xf numFmtId="178" fontId="10" fillId="0" borderId="0" xfId="35" applyNumberFormat="1" applyFont="1" applyFill="1" applyAlignment="1">
      <alignment horizontal="left" vertical="center"/>
    </xf>
    <xf numFmtId="178" fontId="7" fillId="0" borderId="0" xfId="35" applyNumberFormat="1" applyFont="1" applyFill="1" applyAlignment="1">
      <alignment horizontal="left" vertical="center"/>
    </xf>
    <xf numFmtId="0" fontId="0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horizontal="right" vertical="center"/>
      <protection/>
    </xf>
    <xf numFmtId="0" fontId="3" fillId="0" borderId="17" xfId="33" applyFont="1" applyFill="1" applyBorder="1" applyAlignment="1" applyProtection="1">
      <alignment horizontal="center" vertical="center"/>
      <protection/>
    </xf>
    <xf numFmtId="43" fontId="3" fillId="0" borderId="17" xfId="35" applyFont="1" applyFill="1" applyBorder="1" applyAlignment="1" applyProtection="1">
      <alignment horizontal="center" vertical="center"/>
      <protection/>
    </xf>
    <xf numFmtId="185" fontId="3" fillId="0" borderId="18" xfId="35" applyNumberFormat="1" applyFont="1" applyFill="1" applyBorder="1" applyAlignment="1" applyProtection="1">
      <alignment horizontal="center" vertical="center"/>
      <protection/>
    </xf>
    <xf numFmtId="0" fontId="3" fillId="0" borderId="19" xfId="33" applyFont="1" applyFill="1" applyBorder="1" applyAlignment="1" applyProtection="1">
      <alignment horizontal="center" vertical="center"/>
      <protection/>
    </xf>
    <xf numFmtId="0" fontId="3" fillId="0" borderId="20" xfId="33" applyFont="1" applyFill="1" applyBorder="1" applyAlignment="1" applyProtection="1">
      <alignment horizontal="center" vertical="center"/>
      <protection/>
    </xf>
    <xf numFmtId="0" fontId="0" fillId="0" borderId="0" xfId="33" applyFont="1" applyFill="1" applyProtection="1">
      <alignment vertical="center"/>
      <protection/>
    </xf>
    <xf numFmtId="0" fontId="3" fillId="0" borderId="11" xfId="33" applyFont="1" applyFill="1" applyBorder="1" applyAlignment="1" applyProtection="1">
      <alignment horizontal="center" vertical="center"/>
      <protection/>
    </xf>
    <xf numFmtId="0" fontId="3" fillId="0" borderId="21" xfId="33" applyFont="1" applyFill="1" applyBorder="1" applyAlignment="1" applyProtection="1">
      <alignment horizontal="center" vertical="center"/>
      <protection/>
    </xf>
    <xf numFmtId="10" fontId="3" fillId="0" borderId="11" xfId="42" applyNumberFormat="1" applyFont="1" applyFill="1" applyBorder="1" applyAlignment="1" applyProtection="1">
      <alignment horizontal="center" vertical="center"/>
      <protection/>
    </xf>
    <xf numFmtId="10" fontId="3" fillId="0" borderId="22" xfId="42" applyNumberFormat="1" applyFont="1" applyFill="1" applyBorder="1" applyAlignment="1" applyProtection="1">
      <alignment vertical="center"/>
      <protection/>
    </xf>
    <xf numFmtId="10" fontId="3" fillId="0" borderId="23" xfId="42" applyNumberFormat="1" applyFont="1" applyFill="1" applyBorder="1" applyAlignment="1" applyProtection="1">
      <alignment horizontal="center" vertical="center"/>
      <protection/>
    </xf>
    <xf numFmtId="10" fontId="3" fillId="0" borderId="24" xfId="42" applyNumberFormat="1" applyFont="1" applyFill="1" applyBorder="1" applyAlignment="1" applyProtection="1">
      <alignment vertical="center"/>
      <protection/>
    </xf>
    <xf numFmtId="10" fontId="3" fillId="0" borderId="25" xfId="42" applyNumberFormat="1" applyFont="1" applyFill="1" applyBorder="1" applyAlignment="1">
      <alignment vertical="center"/>
    </xf>
    <xf numFmtId="178" fontId="16" fillId="0" borderId="16" xfId="35" applyNumberFormat="1" applyFont="1" applyFill="1" applyBorder="1" applyAlignment="1">
      <alignment horizontal="center" vertical="center"/>
    </xf>
    <xf numFmtId="0" fontId="0" fillId="0" borderId="0" xfId="33" applyFont="1" applyFill="1">
      <alignment vertical="center"/>
      <protection/>
    </xf>
    <xf numFmtId="0" fontId="2" fillId="0" borderId="26" xfId="33" applyFont="1" applyFill="1" applyBorder="1" applyAlignment="1">
      <alignment horizontal="right" vertical="center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2" fillId="0" borderId="0" xfId="33" applyFont="1" applyFill="1" applyBorder="1" applyAlignment="1">
      <alignment vertical="center"/>
      <protection/>
    </xf>
    <xf numFmtId="0" fontId="17" fillId="0" borderId="10" xfId="33" applyFont="1" applyFill="1" applyBorder="1" applyAlignment="1">
      <alignment horizontal="center" vertical="center" wrapText="1"/>
      <protection/>
    </xf>
    <xf numFmtId="178" fontId="3" fillId="34" borderId="15" xfId="35" applyNumberFormat="1" applyFont="1" applyFill="1" applyBorder="1" applyAlignment="1">
      <alignment horizontal="right" vertical="center"/>
    </xf>
    <xf numFmtId="178" fontId="0" fillId="0" borderId="0" xfId="33" applyNumberFormat="1" applyFont="1" applyFill="1" applyBorder="1">
      <alignment vertical="center"/>
      <protection/>
    </xf>
    <xf numFmtId="0" fontId="3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4" xfId="33" applyNumberFormat="1" applyFont="1" applyFill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center" vertical="center"/>
      <protection/>
    </xf>
    <xf numFmtId="179" fontId="3" fillId="34" borderId="10" xfId="35" applyNumberFormat="1" applyFont="1" applyFill="1" applyBorder="1" applyAlignment="1">
      <alignment horizontal="right" vertical="center"/>
    </xf>
    <xf numFmtId="178" fontId="18" fillId="0" borderId="16" xfId="35" applyNumberFormat="1" applyFont="1" applyFill="1" applyBorder="1" applyAlignment="1">
      <alignment horizontal="right" vertical="center"/>
    </xf>
    <xf numFmtId="178" fontId="16" fillId="0" borderId="16" xfId="35" applyNumberFormat="1" applyFont="1" applyFill="1" applyBorder="1" applyAlignment="1">
      <alignment horizontal="right" vertical="center"/>
    </xf>
    <xf numFmtId="0" fontId="3" fillId="0" borderId="14" xfId="33" applyNumberFormat="1" applyFont="1" applyFill="1" applyBorder="1" applyAlignment="1">
      <alignment horizontal="center" vertical="center"/>
      <protection/>
    </xf>
    <xf numFmtId="0" fontId="11" fillId="34" borderId="10" xfId="33" applyFont="1" applyFill="1" applyBorder="1" applyAlignment="1">
      <alignment horizontal="center" vertical="center" wrapText="1"/>
      <protection/>
    </xf>
    <xf numFmtId="0" fontId="11" fillId="34" borderId="10" xfId="33" applyFont="1" applyFill="1" applyBorder="1" applyAlignment="1">
      <alignment horizontal="center" vertical="center"/>
      <protection/>
    </xf>
    <xf numFmtId="49" fontId="3" fillId="34" borderId="10" xfId="33" applyNumberFormat="1" applyFont="1" applyFill="1" applyBorder="1" applyAlignment="1">
      <alignment horizontal="center" vertical="center"/>
      <protection/>
    </xf>
    <xf numFmtId="182" fontId="3" fillId="34" borderId="10" xfId="33" applyNumberFormat="1" applyFont="1" applyFill="1" applyBorder="1" applyAlignment="1">
      <alignment horizontal="center" vertical="center"/>
      <protection/>
    </xf>
    <xf numFmtId="179" fontId="3" fillId="34" borderId="10" xfId="33" applyNumberFormat="1" applyFont="1" applyFill="1" applyBorder="1" applyAlignment="1">
      <alignment horizontal="right" vertical="center"/>
      <protection/>
    </xf>
    <xf numFmtId="178" fontId="3" fillId="34" borderId="13" xfId="33" applyNumberFormat="1" applyFont="1" applyFill="1" applyBorder="1" applyAlignment="1">
      <alignment horizontal="right" vertical="center"/>
      <protection/>
    </xf>
    <xf numFmtId="0" fontId="3" fillId="34" borderId="14" xfId="33" applyFont="1" applyFill="1" applyBorder="1" applyAlignment="1">
      <alignment horizontal="center" vertical="center"/>
      <protection/>
    </xf>
    <xf numFmtId="178" fontId="3" fillId="34" borderId="16" xfId="35" applyNumberFormat="1" applyFont="1" applyFill="1" applyBorder="1" applyAlignment="1">
      <alignment horizontal="right" vertical="center"/>
    </xf>
    <xf numFmtId="178" fontId="10" fillId="34" borderId="0" xfId="35" applyNumberFormat="1" applyFont="1" applyFill="1" applyAlignment="1">
      <alignment horizontal="left" vertical="center"/>
    </xf>
    <xf numFmtId="0" fontId="0" fillId="34" borderId="0" xfId="33" applyFont="1" applyFill="1">
      <alignment vertical="center"/>
      <protection/>
    </xf>
    <xf numFmtId="179" fontId="14" fillId="34" borderId="10" xfId="33" applyNumberFormat="1" applyFont="1" applyFill="1" applyBorder="1" applyAlignment="1">
      <alignment horizontal="right" vertical="center"/>
      <protection/>
    </xf>
    <xf numFmtId="178" fontId="16" fillId="34" borderId="16" xfId="35" applyNumberFormat="1" applyFont="1" applyFill="1" applyBorder="1" applyAlignment="1">
      <alignment horizontal="center" vertical="center"/>
    </xf>
    <xf numFmtId="178" fontId="19" fillId="0" borderId="0" xfId="35" applyNumberFormat="1" applyFont="1" applyFill="1" applyAlignment="1">
      <alignment horizontal="left" vertical="center" wrapText="1"/>
    </xf>
    <xf numFmtId="0" fontId="20" fillId="0" borderId="10" xfId="33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3" fillId="34" borderId="12" xfId="33" applyFont="1" applyFill="1" applyBorder="1" applyAlignment="1">
      <alignment horizontal="center" vertical="center"/>
      <protection/>
    </xf>
    <xf numFmtId="0" fontId="6" fillId="34" borderId="10" xfId="33" applyFont="1" applyFill="1" applyBorder="1" applyAlignment="1">
      <alignment horizontal="center" vertical="center" wrapText="1"/>
      <protection/>
    </xf>
    <xf numFmtId="0" fontId="13" fillId="34" borderId="10" xfId="33" applyFont="1" applyFill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center" vertical="center"/>
      <protection/>
    </xf>
    <xf numFmtId="0" fontId="81" fillId="34" borderId="10" xfId="33" applyFont="1" applyFill="1" applyBorder="1" applyAlignment="1">
      <alignment horizontal="center" vertical="center"/>
      <protection/>
    </xf>
    <xf numFmtId="178" fontId="81" fillId="34" borderId="15" xfId="35" applyNumberFormat="1" applyFont="1" applyFill="1" applyBorder="1" applyAlignment="1">
      <alignment horizontal="right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0" borderId="0" xfId="33" applyFont="1" applyFill="1" applyAlignment="1">
      <alignment horizontal="center" vertical="center"/>
      <protection/>
    </xf>
    <xf numFmtId="178" fontId="3" fillId="0" borderId="29" xfId="33" applyNumberFormat="1" applyFont="1" applyFill="1" applyBorder="1" applyAlignment="1">
      <alignment horizontal="right" vertical="center"/>
      <protection/>
    </xf>
    <xf numFmtId="0" fontId="3" fillId="0" borderId="30" xfId="33" applyFont="1" applyFill="1" applyBorder="1" applyAlignment="1">
      <alignment horizontal="center" vertical="center"/>
      <protection/>
    </xf>
    <xf numFmtId="0" fontId="3" fillId="0" borderId="27" xfId="33" applyFont="1" applyFill="1" applyBorder="1" applyAlignment="1">
      <alignment horizontal="center" vertical="center"/>
      <protection/>
    </xf>
    <xf numFmtId="179" fontId="3" fillId="0" borderId="27" xfId="35" applyNumberFormat="1" applyFont="1" applyFill="1" applyBorder="1" applyAlignment="1">
      <alignment horizontal="right" vertical="center"/>
    </xf>
    <xf numFmtId="178" fontId="3" fillId="0" borderId="14" xfId="35" applyNumberFormat="1" applyFont="1" applyFill="1" applyBorder="1" applyAlignment="1">
      <alignment horizontal="center" vertical="center"/>
    </xf>
    <xf numFmtId="178" fontId="3" fillId="0" borderId="10" xfId="35" applyNumberFormat="1" applyFont="1" applyFill="1" applyBorder="1" applyAlignment="1">
      <alignment horizontal="center" vertical="center"/>
    </xf>
    <xf numFmtId="185" fontId="0" fillId="0" borderId="0" xfId="34" applyNumberFormat="1" applyFont="1" applyFill="1" applyAlignment="1">
      <alignment horizontal="center" vertical="center"/>
    </xf>
    <xf numFmtId="0" fontId="0" fillId="0" borderId="0" xfId="33" applyFont="1" applyFill="1" applyBorder="1" applyAlignment="1">
      <alignment horizontal="center" vertical="center"/>
      <protection/>
    </xf>
    <xf numFmtId="43" fontId="0" fillId="0" borderId="0" xfId="34" applyFont="1" applyFill="1" applyBorder="1" applyAlignment="1">
      <alignment horizontal="center" vertical="center"/>
    </xf>
    <xf numFmtId="43" fontId="0" fillId="0" borderId="0" xfId="34" applyFont="1" applyFill="1" applyAlignment="1">
      <alignment horizontal="center" vertical="center"/>
    </xf>
    <xf numFmtId="0" fontId="0" fillId="0" borderId="14" xfId="33" applyFont="1" applyFill="1" applyBorder="1">
      <alignment vertical="center"/>
      <protection/>
    </xf>
    <xf numFmtId="43" fontId="3" fillId="0" borderId="17" xfId="34" applyFont="1" applyFill="1" applyBorder="1" applyAlignment="1" applyProtection="1">
      <alignment horizontal="center" vertical="center"/>
      <protection/>
    </xf>
    <xf numFmtId="185" fontId="3" fillId="0" borderId="17" xfId="34" applyNumberFormat="1" applyFont="1" applyFill="1" applyBorder="1" applyAlignment="1" applyProtection="1">
      <alignment horizontal="center" vertical="center"/>
      <protection/>
    </xf>
    <xf numFmtId="185" fontId="3" fillId="0" borderId="18" xfId="34" applyNumberFormat="1" applyFont="1" applyFill="1" applyBorder="1" applyAlignment="1" applyProtection="1">
      <alignment horizontal="center" vertical="center"/>
      <protection/>
    </xf>
    <xf numFmtId="0" fontId="3" fillId="0" borderId="31" xfId="33" applyFont="1" applyFill="1" applyBorder="1" applyAlignment="1">
      <alignment horizontal="center" vertical="center"/>
      <protection/>
    </xf>
    <xf numFmtId="0" fontId="3" fillId="0" borderId="14" xfId="33" applyFont="1" applyFill="1" applyBorder="1" applyAlignment="1">
      <alignment horizontal="center" vertical="center" shrinkToFit="1"/>
      <protection/>
    </xf>
    <xf numFmtId="49" fontId="3" fillId="0" borderId="14" xfId="33" applyNumberFormat="1" applyFont="1" applyFill="1" applyBorder="1" applyAlignment="1">
      <alignment horizontal="center" vertical="center" shrinkToFit="1"/>
      <protection/>
    </xf>
    <xf numFmtId="178" fontId="16" fillId="0" borderId="16" xfId="35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9" fontId="3" fillId="0" borderId="10" xfId="33" applyNumberFormat="1" applyFont="1" applyFill="1" applyBorder="1" applyAlignment="1" quotePrefix="1">
      <alignment horizontal="center" vertical="center"/>
      <protection/>
    </xf>
    <xf numFmtId="0" fontId="6" fillId="0" borderId="32" xfId="33" applyFont="1" applyFill="1" applyBorder="1" applyAlignment="1">
      <alignment horizontal="center" vertical="center" wrapText="1"/>
      <protection/>
    </xf>
    <xf numFmtId="0" fontId="6" fillId="33" borderId="33" xfId="0" applyFont="1" applyFill="1" applyBorder="1" applyAlignment="1">
      <alignment horizontal="center" vertical="center"/>
    </xf>
    <xf numFmtId="0" fontId="3" fillId="0" borderId="32" xfId="33" applyFont="1" applyFill="1" applyBorder="1" applyAlignment="1">
      <alignment horizontal="center" vertical="center"/>
      <protection/>
    </xf>
    <xf numFmtId="176" fontId="3" fillId="0" borderId="17" xfId="33" applyNumberFormat="1" applyFont="1" applyFill="1" applyBorder="1" applyAlignment="1" applyProtection="1">
      <alignment horizontal="right" vertical="center"/>
      <protection/>
    </xf>
    <xf numFmtId="0" fontId="3" fillId="0" borderId="34" xfId="33" applyFont="1" applyFill="1" applyBorder="1" applyAlignment="1" applyProtection="1">
      <alignment horizontal="center" vertical="center"/>
      <protection/>
    </xf>
    <xf numFmtId="0" fontId="3" fillId="33" borderId="32" xfId="0" applyNumberFormat="1" applyFont="1" applyFill="1" applyBorder="1" applyAlignment="1">
      <alignment horizontal="center" vertical="center"/>
    </xf>
    <xf numFmtId="0" fontId="13" fillId="0" borderId="35" xfId="0" applyFont="1" applyBorder="1" applyAlignment="1">
      <alignment horizontal="distributed" vertical="center"/>
    </xf>
    <xf numFmtId="0" fontId="13" fillId="33" borderId="0" xfId="0" applyFont="1" applyFill="1" applyBorder="1" applyAlignment="1">
      <alignment vertical="center"/>
    </xf>
    <xf numFmtId="179" fontId="10" fillId="0" borderId="0" xfId="35" applyNumberFormat="1" applyFont="1" applyFill="1" applyAlignment="1">
      <alignment horizontal="center" vertical="center"/>
    </xf>
    <xf numFmtId="0" fontId="3" fillId="0" borderId="33" xfId="33" applyFont="1" applyFill="1" applyBorder="1" applyAlignment="1">
      <alignment horizontal="center" vertical="center"/>
      <protection/>
    </xf>
    <xf numFmtId="0" fontId="11" fillId="0" borderId="32" xfId="33" applyFont="1" applyFill="1" applyBorder="1" applyAlignment="1">
      <alignment horizontal="center" vertical="center" wrapText="1"/>
      <protection/>
    </xf>
    <xf numFmtId="0" fontId="11" fillId="0" borderId="32" xfId="33" applyFont="1" applyFill="1" applyBorder="1" applyAlignment="1">
      <alignment horizontal="center" vertical="center"/>
      <protection/>
    </xf>
    <xf numFmtId="49" fontId="3" fillId="0" borderId="32" xfId="33" applyNumberFormat="1" applyFont="1" applyFill="1" applyBorder="1" applyAlignment="1">
      <alignment horizontal="center" vertical="center"/>
      <protection/>
    </xf>
    <xf numFmtId="182" fontId="3" fillId="0" borderId="32" xfId="33" applyNumberFormat="1" applyFont="1" applyFill="1" applyBorder="1" applyAlignment="1">
      <alignment horizontal="center" vertical="center"/>
      <protection/>
    </xf>
    <xf numFmtId="179" fontId="3" fillId="0" borderId="32" xfId="33" applyNumberFormat="1" applyFont="1" applyFill="1" applyBorder="1" applyAlignment="1">
      <alignment horizontal="right" vertical="center"/>
      <protection/>
    </xf>
    <xf numFmtId="178" fontId="3" fillId="0" borderId="36" xfId="33" applyNumberFormat="1" applyFont="1" applyFill="1" applyBorder="1" applyAlignment="1">
      <alignment horizontal="right" vertical="center"/>
      <protection/>
    </xf>
    <xf numFmtId="0" fontId="3" fillId="0" borderId="37" xfId="33" applyFont="1" applyFill="1" applyBorder="1" applyAlignment="1">
      <alignment horizontal="center" vertical="center"/>
      <protection/>
    </xf>
    <xf numFmtId="179" fontId="3" fillId="0" borderId="32" xfId="35" applyNumberFormat="1" applyFont="1" applyFill="1" applyBorder="1" applyAlignment="1">
      <alignment horizontal="right" vertical="center"/>
    </xf>
    <xf numFmtId="178" fontId="3" fillId="0" borderId="38" xfId="35" applyNumberFormat="1" applyFont="1" applyFill="1" applyBorder="1" applyAlignment="1">
      <alignment horizontal="right" vertical="center"/>
    </xf>
    <xf numFmtId="0" fontId="9" fillId="33" borderId="39" xfId="0" applyFont="1" applyFill="1" applyBorder="1" applyAlignment="1" applyProtection="1">
      <alignment horizontal="center" vertical="center" wrapText="1"/>
      <protection locked="0"/>
    </xf>
    <xf numFmtId="0" fontId="9" fillId="33" borderId="40" xfId="0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>
      <alignment horizontal="left" vertical="center"/>
      <protection/>
    </xf>
    <xf numFmtId="49" fontId="0" fillId="0" borderId="0" xfId="33" applyNumberFormat="1" applyFont="1" applyFill="1" applyBorder="1" applyAlignment="1">
      <alignment horizontal="right" vertic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vertical="center"/>
    </xf>
    <xf numFmtId="10" fontId="3" fillId="0" borderId="11" xfId="41" applyNumberFormat="1" applyFont="1" applyBorder="1" applyAlignment="1">
      <alignment horizontal="center" vertical="center"/>
    </xf>
    <xf numFmtId="10" fontId="3" fillId="0" borderId="23" xfId="41" applyNumberFormat="1" applyFont="1" applyBorder="1" applyAlignment="1">
      <alignment vertical="center"/>
    </xf>
    <xf numFmtId="10" fontId="3" fillId="0" borderId="11" xfId="42" applyNumberFormat="1" applyFont="1" applyFill="1" applyBorder="1" applyAlignment="1" applyProtection="1">
      <alignment vertical="center"/>
      <protection/>
    </xf>
    <xf numFmtId="0" fontId="0" fillId="0" borderId="10" xfId="33" applyFont="1" applyFill="1" applyBorder="1">
      <alignment vertical="center"/>
      <protection/>
    </xf>
    <xf numFmtId="178" fontId="3" fillId="0" borderId="10" xfId="35" applyNumberFormat="1" applyFont="1" applyFill="1" applyBorder="1" applyAlignment="1">
      <alignment horizontal="right" vertical="center"/>
    </xf>
    <xf numFmtId="0" fontId="2" fillId="0" borderId="0" xfId="33" applyFont="1" applyFill="1" applyBorder="1" applyAlignment="1">
      <alignment horizontal="right" vertical="center"/>
      <protection/>
    </xf>
    <xf numFmtId="49" fontId="3" fillId="0" borderId="31" xfId="33" applyNumberFormat="1" applyFont="1" applyFill="1" applyBorder="1" applyAlignment="1">
      <alignment horizontal="center" vertical="center"/>
      <protection/>
    </xf>
    <xf numFmtId="178" fontId="16" fillId="0" borderId="15" xfId="35" applyNumberFormat="1" applyFont="1" applyFill="1" applyBorder="1" applyAlignment="1">
      <alignment horizontal="center" vertical="center"/>
    </xf>
    <xf numFmtId="10" fontId="3" fillId="0" borderId="24" xfId="42" applyNumberFormat="1" applyFont="1" applyFill="1" applyBorder="1" applyAlignment="1">
      <alignment vertical="center"/>
    </xf>
    <xf numFmtId="10" fontId="3" fillId="0" borderId="24" xfId="34" applyNumberFormat="1" applyFont="1" applyBorder="1" applyAlignment="1">
      <alignment horizontal="right" vertical="center"/>
    </xf>
    <xf numFmtId="179" fontId="10" fillId="34" borderId="0" xfId="35" applyNumberFormat="1" applyFont="1" applyFill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185" fontId="3" fillId="0" borderId="15" xfId="34" applyNumberFormat="1" applyFont="1" applyFill="1" applyBorder="1" applyAlignment="1">
      <alignment horizontal="center" vertical="center"/>
    </xf>
    <xf numFmtId="49" fontId="3" fillId="34" borderId="14" xfId="33" applyNumberFormat="1" applyFont="1" applyFill="1" applyBorder="1" applyAlignment="1">
      <alignment horizontal="center" vertical="center"/>
      <protection/>
    </xf>
    <xf numFmtId="0" fontId="2" fillId="0" borderId="26" xfId="33" applyFont="1" applyFill="1" applyBorder="1" applyAlignment="1">
      <alignment vertical="center"/>
      <protection/>
    </xf>
    <xf numFmtId="178" fontId="7" fillId="0" borderId="0" xfId="35" applyNumberFormat="1" applyFont="1" applyFill="1" applyAlignment="1">
      <alignment vertical="center"/>
    </xf>
    <xf numFmtId="178" fontId="10" fillId="0" borderId="0" xfId="35" applyNumberFormat="1" applyFont="1" applyFill="1" applyAlignment="1">
      <alignment vertical="center"/>
    </xf>
    <xf numFmtId="179" fontId="7" fillId="0" borderId="0" xfId="35" applyNumberFormat="1" applyFont="1" applyFill="1" applyAlignment="1">
      <alignment vertical="center"/>
    </xf>
    <xf numFmtId="0" fontId="0" fillId="33" borderId="41" xfId="0" applyFill="1" applyBorder="1" applyAlignment="1">
      <alignment vertical="center"/>
    </xf>
    <xf numFmtId="10" fontId="3" fillId="0" borderId="42" xfId="41" applyNumberFormat="1" applyFont="1" applyBorder="1" applyAlignment="1">
      <alignment horizontal="center" vertical="center"/>
    </xf>
    <xf numFmtId="0" fontId="0" fillId="0" borderId="0" xfId="33" applyFont="1" applyFill="1" applyAlignment="1">
      <alignment horizontal="right" vertical="center"/>
      <protection/>
    </xf>
    <xf numFmtId="178" fontId="21" fillId="34" borderId="16" xfId="35" applyNumberFormat="1" applyFont="1" applyFill="1" applyBorder="1" applyAlignment="1">
      <alignment horizontal="left" vertical="center" wrapText="1"/>
    </xf>
    <xf numFmtId="178" fontId="7" fillId="34" borderId="0" xfId="35" applyNumberFormat="1" applyFont="1" applyFill="1" applyAlignment="1">
      <alignment vertical="center"/>
    </xf>
    <xf numFmtId="178" fontId="10" fillId="34" borderId="0" xfId="35" applyNumberFormat="1" applyFont="1" applyFill="1" applyAlignment="1">
      <alignment vertical="center"/>
    </xf>
    <xf numFmtId="43" fontId="7" fillId="34" borderId="0" xfId="34" applyFont="1" applyFill="1" applyAlignment="1">
      <alignment vertical="center"/>
    </xf>
    <xf numFmtId="0" fontId="17" fillId="34" borderId="10" xfId="33" applyFont="1" applyFill="1" applyBorder="1" applyAlignment="1">
      <alignment horizontal="center" vertical="center" wrapText="1"/>
      <protection/>
    </xf>
    <xf numFmtId="179" fontId="7" fillId="34" borderId="0" xfId="35" applyNumberFormat="1" applyFont="1" applyFill="1" applyAlignment="1">
      <alignment vertical="center"/>
    </xf>
    <xf numFmtId="0" fontId="0" fillId="34" borderId="0" xfId="33" applyFont="1" applyFill="1">
      <alignment vertical="center"/>
      <protection/>
    </xf>
    <xf numFmtId="0" fontId="3" fillId="34" borderId="17" xfId="33" applyFont="1" applyFill="1" applyBorder="1" applyAlignment="1" applyProtection="1">
      <alignment horizontal="center" vertical="center"/>
      <protection/>
    </xf>
    <xf numFmtId="43" fontId="3" fillId="34" borderId="17" xfId="34" applyFont="1" applyFill="1" applyBorder="1" applyAlignment="1" applyProtection="1">
      <alignment horizontal="center" vertical="center"/>
      <protection/>
    </xf>
    <xf numFmtId="0" fontId="3" fillId="34" borderId="19" xfId="33" applyFont="1" applyFill="1" applyBorder="1" applyAlignment="1" applyProtection="1">
      <alignment horizontal="center" vertical="center"/>
      <protection/>
    </xf>
    <xf numFmtId="0" fontId="3" fillId="34" borderId="20" xfId="33" applyFont="1" applyFill="1" applyBorder="1" applyAlignment="1" applyProtection="1">
      <alignment horizontal="center" vertical="center"/>
      <protection/>
    </xf>
    <xf numFmtId="0" fontId="0" fillId="34" borderId="0" xfId="33" applyFont="1" applyFill="1" applyProtection="1">
      <alignment vertical="center"/>
      <protection/>
    </xf>
    <xf numFmtId="179" fontId="10" fillId="34" borderId="0" xfId="35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185" fontId="7" fillId="0" borderId="0" xfId="34" applyNumberFormat="1" applyFont="1" applyFill="1" applyAlignment="1">
      <alignment horizontal="left" vertical="center"/>
    </xf>
    <xf numFmtId="43" fontId="10" fillId="0" borderId="0" xfId="34" applyFont="1" applyFill="1" applyAlignment="1">
      <alignment horizontal="left" vertical="center"/>
    </xf>
    <xf numFmtId="185" fontId="0" fillId="0" borderId="0" xfId="34" applyNumberFormat="1" applyFont="1" applyFill="1" applyAlignment="1">
      <alignment vertical="center"/>
    </xf>
    <xf numFmtId="178" fontId="18" fillId="0" borderId="16" xfId="35" applyNumberFormat="1" applyFont="1" applyFill="1" applyBorder="1" applyAlignment="1">
      <alignment horizontal="right" vertical="center" wrapText="1"/>
    </xf>
    <xf numFmtId="0" fontId="13" fillId="0" borderId="10" xfId="33" applyFont="1" applyFill="1" applyBorder="1" applyAlignment="1">
      <alignment horizontal="center" vertical="center"/>
      <protection/>
    </xf>
    <xf numFmtId="185" fontId="3" fillId="0" borderId="17" xfId="35" applyNumberFormat="1" applyFont="1" applyFill="1" applyBorder="1" applyAlignment="1" applyProtection="1">
      <alignment horizontal="center" vertical="center"/>
      <protection/>
    </xf>
    <xf numFmtId="43" fontId="3" fillId="0" borderId="17" xfId="35" applyNumberFormat="1" applyFont="1" applyFill="1" applyBorder="1" applyAlignment="1" applyProtection="1">
      <alignment horizontal="center" vertical="center"/>
      <protection/>
    </xf>
    <xf numFmtId="43" fontId="7" fillId="0" borderId="0" xfId="34" applyFont="1" applyFill="1" applyAlignment="1">
      <alignment horizontal="left" vertical="center"/>
    </xf>
    <xf numFmtId="49" fontId="81" fillId="34" borderId="14" xfId="33" applyNumberFormat="1" applyFont="1" applyFill="1" applyBorder="1" applyAlignment="1">
      <alignment horizontal="center" vertical="center"/>
      <protection/>
    </xf>
    <xf numFmtId="185" fontId="3" fillId="34" borderId="18" xfId="34" applyNumberFormat="1" applyFont="1" applyFill="1" applyBorder="1" applyAlignment="1" applyProtection="1">
      <alignment horizontal="center" vertical="center"/>
      <protection/>
    </xf>
    <xf numFmtId="185" fontId="3" fillId="34" borderId="17" xfId="34" applyNumberFormat="1" applyFont="1" applyFill="1" applyBorder="1" applyAlignment="1" applyProtection="1">
      <alignment horizontal="center" vertical="center"/>
      <protection/>
    </xf>
    <xf numFmtId="178" fontId="0" fillId="0" borderId="0" xfId="33" applyNumberFormat="1" applyFont="1" applyFill="1" applyBorder="1" applyAlignment="1">
      <alignment horizontal="center" vertical="center"/>
      <protection/>
    </xf>
    <xf numFmtId="0" fontId="3" fillId="34" borderId="43" xfId="33" applyFont="1" applyFill="1" applyBorder="1" applyAlignment="1" applyProtection="1">
      <alignment horizontal="center" vertical="center"/>
      <protection/>
    </xf>
    <xf numFmtId="43" fontId="3" fillId="34" borderId="43" xfId="34" applyFont="1" applyFill="1" applyBorder="1" applyAlignment="1" applyProtection="1">
      <alignment horizontal="center" vertical="center"/>
      <protection/>
    </xf>
    <xf numFmtId="185" fontId="3" fillId="34" borderId="44" xfId="34" applyNumberFormat="1" applyFont="1" applyFill="1" applyBorder="1" applyAlignment="1" applyProtection="1">
      <alignment horizontal="center" vertical="center"/>
      <protection/>
    </xf>
    <xf numFmtId="0" fontId="3" fillId="34" borderId="45" xfId="33" applyFont="1" applyFill="1" applyBorder="1" applyAlignment="1" applyProtection="1">
      <alignment horizontal="center" vertical="center"/>
      <protection/>
    </xf>
    <xf numFmtId="185" fontId="3" fillId="34" borderId="43" xfId="34" applyNumberFormat="1" applyFont="1" applyFill="1" applyBorder="1" applyAlignment="1" applyProtection="1">
      <alignment horizontal="center" vertical="center"/>
      <protection/>
    </xf>
    <xf numFmtId="0" fontId="3" fillId="34" borderId="46" xfId="33" applyFont="1" applyFill="1" applyBorder="1" applyAlignment="1" applyProtection="1">
      <alignment horizontal="center" vertical="center"/>
      <protection/>
    </xf>
    <xf numFmtId="185" fontId="3" fillId="0" borderId="47" xfId="34" applyNumberFormat="1" applyFont="1" applyFill="1" applyBorder="1" applyAlignment="1" applyProtection="1">
      <alignment horizontal="center" vertical="center"/>
      <protection/>
    </xf>
    <xf numFmtId="185" fontId="3" fillId="0" borderId="17" xfId="34" applyNumberFormat="1" applyFont="1" applyFill="1" applyBorder="1" applyAlignment="1" applyProtection="1">
      <alignment horizontal="right" vertical="center"/>
      <protection/>
    </xf>
    <xf numFmtId="0" fontId="24" fillId="0" borderId="10" xfId="33" applyFont="1" applyFill="1" applyBorder="1" applyAlignment="1">
      <alignment horizontal="center" vertical="center" wrapText="1"/>
      <protection/>
    </xf>
    <xf numFmtId="185" fontId="10" fillId="34" borderId="0" xfId="34" applyNumberFormat="1" applyFont="1" applyFill="1" applyAlignment="1">
      <alignment horizontal="left" vertical="center"/>
    </xf>
    <xf numFmtId="49" fontId="16" fillId="34" borderId="10" xfId="33" applyNumberFormat="1" applyFont="1" applyFill="1" applyBorder="1" applyAlignment="1">
      <alignment horizontal="center" vertical="center"/>
      <protection/>
    </xf>
    <xf numFmtId="0" fontId="0" fillId="34" borderId="0" xfId="33" applyFont="1" applyFill="1">
      <alignment vertical="center"/>
      <protection/>
    </xf>
    <xf numFmtId="43" fontId="7" fillId="0" borderId="0" xfId="34" applyFont="1" applyFill="1" applyAlignment="1">
      <alignment horizontal="right" vertical="center"/>
    </xf>
    <xf numFmtId="0" fontId="6" fillId="34" borderId="33" xfId="0" applyFont="1" applyFill="1" applyBorder="1" applyAlignment="1">
      <alignment horizontal="center" vertical="center"/>
    </xf>
    <xf numFmtId="0" fontId="0" fillId="0" borderId="0" xfId="33" applyNumberFormat="1" applyFont="1" applyFill="1">
      <alignment vertical="center"/>
      <protection/>
    </xf>
    <xf numFmtId="178" fontId="0" fillId="0" borderId="0" xfId="33" applyNumberFormat="1" applyFont="1" applyFill="1">
      <alignment vertical="center"/>
      <protection/>
    </xf>
    <xf numFmtId="0" fontId="0" fillId="0" borderId="0" xfId="33" applyNumberFormat="1" applyFont="1" applyFill="1" applyBorder="1">
      <alignment vertical="center"/>
      <protection/>
    </xf>
    <xf numFmtId="0" fontId="0" fillId="0" borderId="0" xfId="33" applyNumberFormat="1" applyFont="1" applyFill="1">
      <alignment vertical="center"/>
      <protection/>
    </xf>
    <xf numFmtId="43" fontId="7" fillId="34" borderId="0" xfId="34" applyFont="1" applyFill="1" applyAlignment="1">
      <alignment horizontal="left" vertical="center"/>
    </xf>
    <xf numFmtId="185" fontId="7" fillId="34" borderId="0" xfId="34" applyNumberFormat="1" applyFont="1" applyFill="1" applyAlignment="1">
      <alignment horizontal="left" vertical="center"/>
    </xf>
    <xf numFmtId="0" fontId="20" fillId="34" borderId="10" xfId="33" applyFont="1" applyFill="1" applyBorder="1" applyAlignment="1">
      <alignment horizontal="center" vertical="center" wrapText="1"/>
      <protection/>
    </xf>
    <xf numFmtId="0" fontId="13" fillId="34" borderId="10" xfId="33" applyFont="1" applyFill="1" applyBorder="1" applyAlignment="1">
      <alignment horizontal="center" vertical="center"/>
      <protection/>
    </xf>
    <xf numFmtId="0" fontId="26" fillId="0" borderId="10" xfId="33" applyFont="1" applyFill="1" applyBorder="1" applyAlignment="1">
      <alignment horizontal="center" vertical="center" wrapText="1"/>
      <protection/>
    </xf>
    <xf numFmtId="0" fontId="6" fillId="34" borderId="33" xfId="0" applyFont="1" applyFill="1" applyBorder="1" applyAlignment="1">
      <alignment horizontal="center" vertical="center"/>
    </xf>
    <xf numFmtId="43" fontId="3" fillId="0" borderId="10" xfId="34" applyFont="1" applyFill="1" applyBorder="1" applyAlignment="1">
      <alignment horizontal="center" vertical="center"/>
    </xf>
    <xf numFmtId="185" fontId="3" fillId="0" borderId="29" xfId="34" applyNumberFormat="1" applyFont="1" applyFill="1" applyBorder="1" applyAlignment="1">
      <alignment horizontal="center" vertical="center"/>
    </xf>
    <xf numFmtId="177" fontId="3" fillId="33" borderId="17" xfId="0" applyNumberFormat="1" applyFont="1" applyFill="1" applyBorder="1" applyAlignment="1">
      <alignment horizontal="center" vertical="center"/>
    </xf>
    <xf numFmtId="43" fontId="3" fillId="33" borderId="17" xfId="34" applyFont="1" applyFill="1" applyBorder="1" applyAlignment="1">
      <alignment horizontal="center" vertical="center"/>
    </xf>
    <xf numFmtId="177" fontId="3" fillId="33" borderId="19" xfId="0" applyNumberFormat="1" applyFont="1" applyFill="1" applyBorder="1" applyAlignment="1">
      <alignment horizontal="center" vertical="center"/>
    </xf>
    <xf numFmtId="185" fontId="3" fillId="33" borderId="48" xfId="34" applyNumberFormat="1" applyFont="1" applyFill="1" applyBorder="1" applyAlignment="1">
      <alignment horizontal="center" vertical="center"/>
    </xf>
    <xf numFmtId="185" fontId="3" fillId="33" borderId="18" xfId="34" applyNumberFormat="1" applyFont="1" applyFill="1" applyBorder="1" applyAlignment="1">
      <alignment horizontal="center" vertical="center"/>
    </xf>
    <xf numFmtId="0" fontId="80" fillId="0" borderId="0" xfId="0" applyFont="1" applyAlignment="1">
      <alignment vertical="center"/>
    </xf>
    <xf numFmtId="185" fontId="7" fillId="34" borderId="0" xfId="34" applyNumberFormat="1" applyFont="1" applyFill="1" applyAlignment="1">
      <alignment vertical="center"/>
    </xf>
    <xf numFmtId="179" fontId="3" fillId="0" borderId="49" xfId="35" applyNumberFormat="1" applyFont="1" applyFill="1" applyBorder="1" applyAlignment="1">
      <alignment horizontal="right" vertical="center"/>
    </xf>
    <xf numFmtId="178" fontId="3" fillId="0" borderId="50" xfId="35" applyNumberFormat="1" applyFont="1" applyFill="1" applyBorder="1" applyAlignment="1">
      <alignment horizontal="right" vertical="center"/>
    </xf>
    <xf numFmtId="0" fontId="0" fillId="0" borderId="0" xfId="33" applyFont="1" applyFill="1" applyProtection="1">
      <alignment vertical="center"/>
      <protection/>
    </xf>
    <xf numFmtId="0" fontId="0" fillId="0" borderId="0" xfId="33" applyFont="1">
      <alignment vertical="center"/>
      <protection/>
    </xf>
    <xf numFmtId="43" fontId="0" fillId="0" borderId="0" xfId="34" applyFont="1" applyFill="1" applyAlignment="1">
      <alignment vertical="center"/>
    </xf>
    <xf numFmtId="178" fontId="16" fillId="0" borderId="16" xfId="35" applyNumberFormat="1" applyFont="1" applyFill="1" applyBorder="1" applyAlignment="1">
      <alignment horizontal="left" vertical="center"/>
    </xf>
    <xf numFmtId="178" fontId="16" fillId="0" borderId="16" xfId="35" applyNumberFormat="1" applyFont="1" applyFill="1" applyBorder="1" applyAlignment="1">
      <alignment horizontal="left" vertical="center" shrinkToFit="1"/>
    </xf>
    <xf numFmtId="178" fontId="27" fillId="0" borderId="16" xfId="35" applyNumberFormat="1" applyFont="1" applyFill="1" applyBorder="1" applyAlignment="1">
      <alignment horizontal="left" vertical="center" wrapText="1"/>
    </xf>
    <xf numFmtId="0" fontId="3" fillId="35" borderId="11" xfId="33" applyFont="1" applyFill="1" applyBorder="1" applyAlignment="1">
      <alignment horizontal="center" vertical="center"/>
      <protection/>
    </xf>
    <xf numFmtId="178" fontId="3" fillId="35" borderId="51" xfId="35" applyNumberFormat="1" applyFont="1" applyFill="1" applyBorder="1" applyAlignment="1">
      <alignment horizontal="center" vertical="center"/>
    </xf>
    <xf numFmtId="178" fontId="3" fillId="35" borderId="11" xfId="35" applyNumberFormat="1" applyFont="1" applyFill="1" applyBorder="1" applyAlignment="1">
      <alignment horizontal="center" vertical="center"/>
    </xf>
    <xf numFmtId="178" fontId="3" fillId="35" borderId="25" xfId="35" applyNumberFormat="1" applyFont="1" applyFill="1" applyBorder="1" applyAlignment="1">
      <alignment horizontal="right" vertical="center"/>
    </xf>
    <xf numFmtId="43" fontId="3" fillId="35" borderId="11" xfId="34" applyFont="1" applyFill="1" applyBorder="1" applyAlignment="1">
      <alignment horizontal="center" vertical="center"/>
    </xf>
    <xf numFmtId="185" fontId="3" fillId="35" borderId="11" xfId="34" applyNumberFormat="1" applyFont="1" applyFill="1" applyBorder="1" applyAlignment="1">
      <alignment horizontal="center" vertical="center"/>
    </xf>
    <xf numFmtId="185" fontId="7" fillId="0" borderId="0" xfId="34" applyNumberFormat="1" applyFont="1" applyFill="1" applyAlignment="1">
      <alignment horizontal="right" vertical="center"/>
    </xf>
    <xf numFmtId="178" fontId="18" fillId="34" borderId="16" xfId="35" applyNumberFormat="1" applyFont="1" applyFill="1" applyBorder="1" applyAlignment="1">
      <alignment horizontal="right" vertical="center"/>
    </xf>
    <xf numFmtId="0" fontId="80" fillId="0" borderId="0" xfId="33" applyFont="1" applyFill="1">
      <alignment vertical="center"/>
      <protection/>
    </xf>
    <xf numFmtId="0" fontId="0" fillId="0" borderId="0" xfId="33" applyNumberFormat="1" applyFont="1" applyFill="1" applyBorder="1" applyAlignment="1">
      <alignment horizontal="center" vertical="center"/>
      <protection/>
    </xf>
    <xf numFmtId="0" fontId="16" fillId="13" borderId="52" xfId="33" applyFont="1" applyFill="1" applyBorder="1" applyAlignment="1">
      <alignment horizontal="center" vertical="center" textRotation="255"/>
      <protection/>
    </xf>
    <xf numFmtId="0" fontId="13" fillId="0" borderId="49" xfId="33" applyFont="1" applyBorder="1" applyAlignment="1">
      <alignment horizontal="center" vertical="center" wrapText="1"/>
      <protection/>
    </xf>
    <xf numFmtId="0" fontId="13" fillId="0" borderId="49" xfId="33" applyFont="1" applyBorder="1" applyAlignment="1">
      <alignment horizontal="center" vertical="center"/>
      <protection/>
    </xf>
    <xf numFmtId="49" fontId="3" fillId="0" borderId="49" xfId="33" applyNumberFormat="1" applyFont="1" applyBorder="1" applyAlignment="1">
      <alignment horizontal="center" vertical="center"/>
      <protection/>
    </xf>
    <xf numFmtId="0" fontId="3" fillId="0" borderId="49" xfId="33" applyFont="1" applyBorder="1" applyAlignment="1">
      <alignment horizontal="center" vertical="center"/>
      <protection/>
    </xf>
    <xf numFmtId="179" fontId="3" fillId="0" borderId="49" xfId="33" applyNumberFormat="1" applyFont="1" applyBorder="1" applyAlignment="1">
      <alignment horizontal="right" vertical="center"/>
      <protection/>
    </xf>
    <xf numFmtId="178" fontId="3" fillId="0" borderId="53" xfId="33" applyNumberFormat="1" applyFont="1" applyBorder="1" applyAlignment="1">
      <alignment horizontal="right" vertical="center"/>
      <protection/>
    </xf>
    <xf numFmtId="0" fontId="3" fillId="0" borderId="54" xfId="33" applyFont="1" applyBorder="1" applyAlignment="1">
      <alignment horizontal="center" vertical="center"/>
      <protection/>
    </xf>
    <xf numFmtId="178" fontId="16" fillId="0" borderId="55" xfId="35" applyNumberFormat="1" applyFont="1" applyFill="1" applyBorder="1" applyAlignment="1">
      <alignment horizontal="center" vertical="center" wrapText="1"/>
    </xf>
    <xf numFmtId="178" fontId="16" fillId="34" borderId="16" xfId="35" applyNumberFormat="1" applyFont="1" applyFill="1" applyBorder="1" applyAlignment="1">
      <alignment horizontal="right" vertical="center"/>
    </xf>
    <xf numFmtId="0" fontId="0" fillId="36" borderId="0" xfId="33" applyFont="1" applyFill="1">
      <alignment vertical="center"/>
      <protection/>
    </xf>
    <xf numFmtId="178" fontId="3" fillId="34" borderId="29" xfId="33" applyNumberFormat="1" applyFont="1" applyFill="1" applyBorder="1" applyAlignment="1">
      <alignment horizontal="right" vertical="center"/>
      <protection/>
    </xf>
    <xf numFmtId="0" fontId="6" fillId="35" borderId="40" xfId="0" applyFont="1" applyFill="1" applyBorder="1" applyAlignment="1">
      <alignment horizontal="distributed" vertical="center"/>
    </xf>
    <xf numFmtId="177" fontId="3" fillId="35" borderId="11" xfId="0" applyNumberFormat="1" applyFont="1" applyFill="1" applyBorder="1" applyAlignment="1">
      <alignment horizontal="center" vertical="center"/>
    </xf>
    <xf numFmtId="185" fontId="3" fillId="35" borderId="22" xfId="34" applyNumberFormat="1" applyFont="1" applyFill="1" applyBorder="1" applyAlignment="1">
      <alignment horizontal="center" vertical="center"/>
    </xf>
    <xf numFmtId="177" fontId="3" fillId="35" borderId="23" xfId="0" applyNumberFormat="1" applyFont="1" applyFill="1" applyBorder="1" applyAlignment="1">
      <alignment horizontal="center" vertical="center"/>
    </xf>
    <xf numFmtId="185" fontId="3" fillId="35" borderId="24" xfId="34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vertical="center"/>
    </xf>
    <xf numFmtId="185" fontId="3" fillId="0" borderId="10" xfId="34" applyNumberFormat="1" applyFont="1" applyFill="1" applyBorder="1" applyAlignment="1">
      <alignment horizontal="center" vertical="center"/>
    </xf>
    <xf numFmtId="185" fontId="3" fillId="0" borderId="56" xfId="34" applyNumberFormat="1" applyFont="1" applyFill="1" applyBorder="1" applyAlignment="1">
      <alignment horizontal="center" vertical="center"/>
    </xf>
    <xf numFmtId="0" fontId="3" fillId="37" borderId="11" xfId="33" applyFont="1" applyFill="1" applyBorder="1" applyAlignment="1">
      <alignment horizontal="center" vertical="center"/>
      <protection/>
    </xf>
    <xf numFmtId="179" fontId="3" fillId="37" borderId="11" xfId="35" applyNumberFormat="1" applyFont="1" applyFill="1" applyBorder="1" applyAlignment="1">
      <alignment horizontal="right" vertical="center"/>
    </xf>
    <xf numFmtId="178" fontId="3" fillId="37" borderId="22" xfId="35" applyNumberFormat="1" applyFont="1" applyFill="1" applyBorder="1" applyAlignment="1">
      <alignment horizontal="right" vertical="center"/>
    </xf>
    <xf numFmtId="178" fontId="3" fillId="37" borderId="51" xfId="35" applyNumberFormat="1" applyFont="1" applyFill="1" applyBorder="1" applyAlignment="1">
      <alignment horizontal="center" vertical="center"/>
    </xf>
    <xf numFmtId="178" fontId="3" fillId="37" borderId="11" xfId="35" applyNumberFormat="1" applyFont="1" applyFill="1" applyBorder="1" applyAlignment="1">
      <alignment horizontal="center" vertical="center"/>
    </xf>
    <xf numFmtId="178" fontId="3" fillId="37" borderId="24" xfId="35" applyNumberFormat="1" applyFont="1" applyFill="1" applyBorder="1" applyAlignment="1">
      <alignment horizontal="right" vertical="center"/>
    </xf>
    <xf numFmtId="178" fontId="3" fillId="37" borderId="25" xfId="35" applyNumberFormat="1" applyFont="1" applyFill="1" applyBorder="1" applyAlignment="1">
      <alignment horizontal="right" vertical="center"/>
    </xf>
    <xf numFmtId="0" fontId="3" fillId="37" borderId="57" xfId="33" applyFont="1" applyFill="1" applyBorder="1" applyAlignment="1">
      <alignment horizontal="center" vertical="center"/>
      <protection/>
    </xf>
    <xf numFmtId="179" fontId="3" fillId="37" borderId="57" xfId="35" applyNumberFormat="1" applyFont="1" applyFill="1" applyBorder="1" applyAlignment="1">
      <alignment horizontal="right" vertical="center"/>
    </xf>
    <xf numFmtId="178" fontId="3" fillId="37" borderId="58" xfId="35" applyNumberFormat="1" applyFont="1" applyFill="1" applyBorder="1" applyAlignment="1">
      <alignment horizontal="right" vertical="center"/>
    </xf>
    <xf numFmtId="178" fontId="3" fillId="37" borderId="59" xfId="35" applyNumberFormat="1" applyFont="1" applyFill="1" applyBorder="1" applyAlignment="1">
      <alignment horizontal="center" vertical="center"/>
    </xf>
    <xf numFmtId="178" fontId="3" fillId="37" borderId="57" xfId="35" applyNumberFormat="1" applyFont="1" applyFill="1" applyBorder="1" applyAlignment="1">
      <alignment horizontal="center" vertical="center"/>
    </xf>
    <xf numFmtId="178" fontId="3" fillId="37" borderId="60" xfId="35" applyNumberFormat="1" applyFont="1" applyFill="1" applyBorder="1" applyAlignment="1">
      <alignment horizontal="right" vertical="center"/>
    </xf>
    <xf numFmtId="0" fontId="0" fillId="34" borderId="0" xfId="33" applyFont="1" applyFill="1" applyAlignment="1">
      <alignment horizontal="center" vertical="center"/>
      <protection/>
    </xf>
    <xf numFmtId="0" fontId="0" fillId="34" borderId="0" xfId="33" applyNumberFormat="1" applyFont="1" applyFill="1" applyAlignment="1">
      <alignment horizontal="center" vertical="center"/>
      <protection/>
    </xf>
    <xf numFmtId="176" fontId="0" fillId="34" borderId="0" xfId="33" applyNumberFormat="1" applyFont="1" applyFill="1" applyAlignment="1">
      <alignment horizontal="center" vertical="center"/>
      <protection/>
    </xf>
    <xf numFmtId="179" fontId="0" fillId="34" borderId="0" xfId="33" applyNumberFormat="1" applyFont="1" applyFill="1" applyBorder="1" applyAlignment="1">
      <alignment horizontal="center" vertical="center"/>
      <protection/>
    </xf>
    <xf numFmtId="177" fontId="0" fillId="34" borderId="0" xfId="33" applyNumberFormat="1" applyFont="1" applyFill="1" applyAlignment="1">
      <alignment horizontal="center" vertical="center"/>
      <protection/>
    </xf>
    <xf numFmtId="0" fontId="0" fillId="34" borderId="0" xfId="33" applyFont="1" applyFill="1" applyBorder="1" applyAlignment="1">
      <alignment horizontal="center" vertical="center"/>
      <protection/>
    </xf>
    <xf numFmtId="178" fontId="0" fillId="34" borderId="0" xfId="33" applyNumberFormat="1" applyFont="1" applyFill="1" applyBorder="1" applyAlignment="1">
      <alignment horizontal="center" vertical="center"/>
      <protection/>
    </xf>
    <xf numFmtId="0" fontId="3" fillId="37" borderId="32" xfId="33" applyFont="1" applyFill="1" applyBorder="1" applyAlignment="1">
      <alignment horizontal="center" vertical="center"/>
      <protection/>
    </xf>
    <xf numFmtId="179" fontId="3" fillId="37" borderId="32" xfId="35" applyNumberFormat="1" applyFont="1" applyFill="1" applyBorder="1" applyAlignment="1">
      <alignment horizontal="right" vertical="center"/>
    </xf>
    <xf numFmtId="178" fontId="3" fillId="37" borderId="61" xfId="35" applyNumberFormat="1" applyFont="1" applyFill="1" applyBorder="1" applyAlignment="1">
      <alignment horizontal="center" vertical="center"/>
    </xf>
    <xf numFmtId="178" fontId="3" fillId="37" borderId="32" xfId="35" applyNumberFormat="1" applyFont="1" applyFill="1" applyBorder="1" applyAlignment="1">
      <alignment horizontal="center" vertical="center"/>
    </xf>
    <xf numFmtId="0" fontId="3" fillId="0" borderId="27" xfId="33" applyFont="1" applyFill="1" applyBorder="1" applyAlignment="1" applyProtection="1">
      <alignment horizontal="center" vertical="center"/>
      <protection/>
    </xf>
    <xf numFmtId="43" fontId="3" fillId="0" borderId="27" xfId="34" applyFont="1" applyFill="1" applyBorder="1" applyAlignment="1" applyProtection="1">
      <alignment horizontal="center" vertical="center"/>
      <protection/>
    </xf>
    <xf numFmtId="0" fontId="3" fillId="0" borderId="27" xfId="33" applyFont="1" applyFill="1" applyBorder="1" applyAlignment="1" applyProtection="1">
      <alignment horizontal="right" vertical="center"/>
      <protection/>
    </xf>
    <xf numFmtId="185" fontId="3" fillId="0" borderId="62" xfId="34" applyNumberFormat="1" applyFont="1" applyFill="1" applyBorder="1" applyAlignment="1" applyProtection="1">
      <alignment horizontal="center" vertical="center"/>
      <protection/>
    </xf>
    <xf numFmtId="0" fontId="3" fillId="0" borderId="63" xfId="33" applyFont="1" applyFill="1" applyBorder="1" applyAlignment="1" applyProtection="1">
      <alignment horizontal="center" vertical="center"/>
      <protection/>
    </xf>
    <xf numFmtId="43" fontId="3" fillId="0" borderId="27" xfId="34" applyFont="1" applyFill="1" applyBorder="1" applyAlignment="1" applyProtection="1">
      <alignment horizontal="right" vertical="center"/>
      <protection/>
    </xf>
    <xf numFmtId="185" fontId="3" fillId="0" borderId="27" xfId="34" applyNumberFormat="1" applyFont="1" applyFill="1" applyBorder="1" applyAlignment="1" applyProtection="1">
      <alignment horizontal="right" vertical="center"/>
      <protection/>
    </xf>
    <xf numFmtId="0" fontId="3" fillId="0" borderId="64" xfId="33" applyFont="1" applyFill="1" applyBorder="1" applyAlignment="1" applyProtection="1">
      <alignment horizontal="center" vertical="center"/>
      <protection/>
    </xf>
    <xf numFmtId="0" fontId="0" fillId="0" borderId="65" xfId="33" applyFont="1" applyFill="1" applyBorder="1">
      <alignment vertical="center"/>
      <protection/>
    </xf>
    <xf numFmtId="0" fontId="0" fillId="0" borderId="65" xfId="33" applyFont="1" applyFill="1" applyBorder="1" applyAlignment="1">
      <alignment vertical="center"/>
      <protection/>
    </xf>
    <xf numFmtId="0" fontId="0" fillId="0" borderId="65" xfId="33" applyFont="1" applyFill="1" applyBorder="1" applyAlignment="1">
      <alignment horizontal="right" vertical="center"/>
      <protection/>
    </xf>
    <xf numFmtId="178" fontId="3" fillId="37" borderId="66" xfId="33" applyNumberFormat="1" applyFont="1" applyFill="1" applyBorder="1" applyAlignment="1">
      <alignment horizontal="right" vertical="center"/>
      <protection/>
    </xf>
    <xf numFmtId="178" fontId="3" fillId="37" borderId="36" xfId="35" applyNumberFormat="1" applyFont="1" applyFill="1" applyBorder="1" applyAlignment="1">
      <alignment horizontal="right" vertical="center"/>
    </xf>
    <xf numFmtId="43" fontId="3" fillId="0" borderId="27" xfId="34" applyFont="1" applyFill="1" applyBorder="1" applyAlignment="1">
      <alignment horizontal="center" vertical="center"/>
    </xf>
    <xf numFmtId="178" fontId="3" fillId="0" borderId="63" xfId="35" applyNumberFormat="1" applyFont="1" applyFill="1" applyBorder="1" applyAlignment="1">
      <alignment horizontal="center" vertical="center"/>
    </xf>
    <xf numFmtId="178" fontId="3" fillId="0" borderId="27" xfId="35" applyNumberFormat="1" applyFont="1" applyFill="1" applyBorder="1" applyAlignment="1">
      <alignment horizontal="center" vertical="center"/>
    </xf>
    <xf numFmtId="185" fontId="3" fillId="0" borderId="64" xfId="34" applyNumberFormat="1" applyFont="1" applyFill="1" applyBorder="1" applyAlignment="1">
      <alignment horizontal="right" vertical="center"/>
    </xf>
    <xf numFmtId="0" fontId="3" fillId="0" borderId="67" xfId="33" applyFont="1" applyFill="1" applyBorder="1" applyAlignment="1" applyProtection="1">
      <alignment horizontal="center" vertical="center"/>
      <protection/>
    </xf>
    <xf numFmtId="178" fontId="21" fillId="34" borderId="16" xfId="35" applyNumberFormat="1" applyFont="1" applyFill="1" applyBorder="1" applyAlignment="1">
      <alignment horizontal="center" vertical="center" wrapText="1"/>
    </xf>
    <xf numFmtId="185" fontId="7" fillId="0" borderId="0" xfId="34" applyNumberFormat="1" applyFont="1" applyFill="1" applyAlignment="1">
      <alignment vertical="center"/>
    </xf>
    <xf numFmtId="178" fontId="18" fillId="0" borderId="16" xfId="35" applyNumberFormat="1" applyFont="1" applyFill="1" applyBorder="1" applyAlignment="1">
      <alignment horizontal="left" vertical="center" wrapText="1"/>
    </xf>
    <xf numFmtId="0" fontId="80" fillId="0" borderId="0" xfId="0" applyFont="1" applyAlignment="1">
      <alignment horizontal="center" vertical="center"/>
    </xf>
    <xf numFmtId="178" fontId="3" fillId="37" borderId="37" xfId="35" applyNumberFormat="1" applyFont="1" applyFill="1" applyBorder="1" applyAlignment="1">
      <alignment horizontal="center" vertical="center"/>
    </xf>
    <xf numFmtId="185" fontId="10" fillId="0" borderId="0" xfId="34" applyNumberFormat="1" applyFont="1" applyFill="1" applyAlignment="1">
      <alignment horizontal="left" vertical="center"/>
    </xf>
    <xf numFmtId="0" fontId="2" fillId="0" borderId="26" xfId="33" applyFont="1" applyFill="1" applyBorder="1" applyAlignment="1">
      <alignment horizontal="center" vertical="center"/>
      <protection/>
    </xf>
    <xf numFmtId="178" fontId="3" fillId="0" borderId="16" xfId="35" applyNumberFormat="1" applyFont="1" applyFill="1" applyBorder="1" applyAlignment="1">
      <alignment horizontal="center" vertical="center"/>
    </xf>
    <xf numFmtId="178" fontId="3" fillId="0" borderId="68" xfId="35" applyNumberFormat="1" applyFont="1" applyFill="1" applyBorder="1" applyAlignment="1">
      <alignment horizontal="center" vertical="center"/>
    </xf>
    <xf numFmtId="178" fontId="3" fillId="37" borderId="69" xfId="35" applyNumberFormat="1" applyFont="1" applyFill="1" applyBorder="1" applyAlignment="1">
      <alignment horizontal="center" vertical="center"/>
    </xf>
    <xf numFmtId="10" fontId="3" fillId="0" borderId="25" xfId="42" applyNumberFormat="1" applyFont="1" applyFill="1" applyBorder="1" applyAlignment="1">
      <alignment horizontal="center" vertical="center"/>
    </xf>
    <xf numFmtId="178" fontId="28" fillId="0" borderId="14" xfId="35" applyNumberFormat="1" applyFont="1" applyFill="1" applyBorder="1" applyAlignment="1">
      <alignment horizontal="center" vertical="center"/>
    </xf>
    <xf numFmtId="43" fontId="3" fillId="37" borderId="32" xfId="34" applyFont="1" applyFill="1" applyBorder="1" applyAlignment="1">
      <alignment horizontal="center" vertical="center"/>
    </xf>
    <xf numFmtId="185" fontId="3" fillId="37" borderId="32" xfId="34" applyNumberFormat="1" applyFont="1" applyFill="1" applyBorder="1" applyAlignment="1">
      <alignment horizontal="center" vertical="center"/>
    </xf>
    <xf numFmtId="43" fontId="3" fillId="0" borderId="10" xfId="34" applyFont="1" applyFill="1" applyBorder="1" applyAlignment="1">
      <alignment horizontal="right" vertical="center"/>
    </xf>
    <xf numFmtId="43" fontId="3" fillId="34" borderId="10" xfId="34" applyFont="1" applyFill="1" applyBorder="1" applyAlignment="1">
      <alignment horizontal="right" vertical="center"/>
    </xf>
    <xf numFmtId="43" fontId="81" fillId="34" borderId="10" xfId="34" applyFont="1" applyFill="1" applyBorder="1" applyAlignment="1">
      <alignment horizontal="right" vertical="center"/>
    </xf>
    <xf numFmtId="43" fontId="0" fillId="0" borderId="10" xfId="34" applyFont="1" applyFill="1" applyBorder="1" applyAlignment="1">
      <alignment vertical="center"/>
    </xf>
    <xf numFmtId="43" fontId="3" fillId="0" borderId="27" xfId="34" applyFont="1" applyFill="1" applyBorder="1" applyAlignment="1">
      <alignment horizontal="right" vertical="center"/>
    </xf>
    <xf numFmtId="43" fontId="3" fillId="0" borderId="32" xfId="34" applyFont="1" applyFill="1" applyBorder="1" applyAlignment="1">
      <alignment horizontal="right" vertical="center"/>
    </xf>
    <xf numFmtId="43" fontId="3" fillId="37" borderId="32" xfId="34" applyFont="1" applyFill="1" applyBorder="1" applyAlignment="1">
      <alignment horizontal="right" vertical="center"/>
    </xf>
    <xf numFmtId="185" fontId="3" fillId="0" borderId="13" xfId="34" applyNumberFormat="1" applyFont="1" applyFill="1" applyBorder="1" applyAlignment="1">
      <alignment horizontal="right" vertical="center"/>
    </xf>
    <xf numFmtId="185" fontId="3" fillId="0" borderId="29" xfId="34" applyNumberFormat="1" applyFont="1" applyFill="1" applyBorder="1" applyAlignment="1">
      <alignment horizontal="right" vertical="center"/>
    </xf>
    <xf numFmtId="185" fontId="3" fillId="0" borderId="36" xfId="34" applyNumberFormat="1" applyFont="1" applyFill="1" applyBorder="1" applyAlignment="1">
      <alignment horizontal="right" vertical="center"/>
    </xf>
    <xf numFmtId="185" fontId="3" fillId="37" borderId="66" xfId="34" applyNumberFormat="1" applyFont="1" applyFill="1" applyBorder="1" applyAlignment="1">
      <alignment horizontal="right" vertical="center"/>
    </xf>
    <xf numFmtId="185" fontId="3" fillId="0" borderId="15" xfId="34" applyNumberFormat="1" applyFont="1" applyFill="1" applyBorder="1" applyAlignment="1">
      <alignment horizontal="right" vertical="center"/>
    </xf>
    <xf numFmtId="185" fontId="3" fillId="34" borderId="15" xfId="34" applyNumberFormat="1" applyFont="1" applyFill="1" applyBorder="1" applyAlignment="1">
      <alignment horizontal="right" vertical="center"/>
    </xf>
    <xf numFmtId="185" fontId="81" fillId="34" borderId="15" xfId="34" applyNumberFormat="1" applyFont="1" applyFill="1" applyBorder="1" applyAlignment="1">
      <alignment horizontal="right" vertical="center"/>
    </xf>
    <xf numFmtId="43" fontId="3" fillId="34" borderId="10" xfId="34" applyFont="1" applyFill="1" applyBorder="1" applyAlignment="1">
      <alignment horizontal="center" vertical="center"/>
    </xf>
    <xf numFmtId="0" fontId="13" fillId="0" borderId="10" xfId="33" applyFont="1" applyFill="1" applyBorder="1" applyAlignment="1">
      <alignment horizontal="center" vertical="center" shrinkToFit="1"/>
      <protection/>
    </xf>
    <xf numFmtId="0" fontId="24" fillId="0" borderId="10" xfId="33" applyFont="1" applyFill="1" applyBorder="1" applyAlignment="1">
      <alignment horizontal="left" vertical="center" wrapText="1"/>
      <protection/>
    </xf>
    <xf numFmtId="0" fontId="24" fillId="0" borderId="10" xfId="33" applyFont="1" applyFill="1" applyBorder="1" applyAlignment="1">
      <alignment horizontal="left" vertical="center" wrapText="1" shrinkToFit="1"/>
      <protection/>
    </xf>
    <xf numFmtId="0" fontId="83" fillId="0" borderId="10" xfId="33" applyFont="1" applyFill="1" applyBorder="1" applyAlignment="1">
      <alignment horizontal="center" vertical="center" wrapText="1"/>
      <protection/>
    </xf>
    <xf numFmtId="0" fontId="84" fillId="0" borderId="10" xfId="33" applyFont="1" applyFill="1" applyBorder="1" applyAlignment="1">
      <alignment horizontal="center" vertical="center"/>
      <protection/>
    </xf>
    <xf numFmtId="49" fontId="85" fillId="0" borderId="10" xfId="33" applyNumberFormat="1" applyFont="1" applyFill="1" applyBorder="1" applyAlignment="1">
      <alignment horizontal="center" vertical="center"/>
      <protection/>
    </xf>
    <xf numFmtId="0" fontId="85" fillId="0" borderId="10" xfId="33" applyFont="1" applyFill="1" applyBorder="1" applyAlignment="1">
      <alignment horizontal="center" vertical="center"/>
      <protection/>
    </xf>
    <xf numFmtId="182" fontId="85" fillId="0" borderId="10" xfId="33" applyNumberFormat="1" applyFont="1" applyFill="1" applyBorder="1" applyAlignment="1">
      <alignment horizontal="center" vertical="center"/>
      <protection/>
    </xf>
    <xf numFmtId="179" fontId="85" fillId="0" borderId="10" xfId="33" applyNumberFormat="1" applyFont="1" applyFill="1" applyBorder="1" applyAlignment="1">
      <alignment horizontal="right" vertical="center"/>
      <protection/>
    </xf>
    <xf numFmtId="179" fontId="85" fillId="0" borderId="10" xfId="35" applyNumberFormat="1" applyFont="1" applyFill="1" applyBorder="1" applyAlignment="1">
      <alignment horizontal="right" vertical="center"/>
    </xf>
    <xf numFmtId="178" fontId="85" fillId="0" borderId="13" xfId="33" applyNumberFormat="1" applyFont="1" applyFill="1" applyBorder="1" applyAlignment="1">
      <alignment horizontal="right" vertical="center"/>
      <protection/>
    </xf>
    <xf numFmtId="178" fontId="85" fillId="0" borderId="15" xfId="35" applyNumberFormat="1" applyFont="1" applyFill="1" applyBorder="1" applyAlignment="1">
      <alignment horizontal="right" vertical="center"/>
    </xf>
    <xf numFmtId="0" fontId="29" fillId="0" borderId="10" xfId="33" applyFont="1" applyFill="1" applyBorder="1" applyAlignment="1">
      <alignment horizontal="left" vertical="center" wrapText="1"/>
      <protection/>
    </xf>
    <xf numFmtId="185" fontId="3" fillId="37" borderId="11" xfId="34" applyNumberFormat="1" applyFont="1" applyFill="1" applyBorder="1" applyAlignment="1">
      <alignment horizontal="center" vertical="center"/>
    </xf>
    <xf numFmtId="0" fontId="24" fillId="0" borderId="49" xfId="33" applyFont="1" applyBorder="1" applyAlignment="1">
      <alignment horizontal="left" vertical="center" wrapText="1"/>
      <protection/>
    </xf>
    <xf numFmtId="49" fontId="3" fillId="33" borderId="70" xfId="0" applyNumberFormat="1" applyFont="1" applyFill="1" applyBorder="1" applyAlignment="1">
      <alignment horizontal="center" vertical="center"/>
    </xf>
    <xf numFmtId="43" fontId="3" fillId="0" borderId="70" xfId="34" applyFont="1" applyFill="1" applyBorder="1" applyAlignment="1">
      <alignment horizontal="center" vertical="center"/>
    </xf>
    <xf numFmtId="185" fontId="3" fillId="0" borderId="71" xfId="34" applyNumberFormat="1" applyFont="1" applyFill="1" applyBorder="1" applyAlignment="1">
      <alignment horizontal="center" vertical="center"/>
    </xf>
    <xf numFmtId="185" fontId="3" fillId="0" borderId="72" xfId="34" applyNumberFormat="1" applyFont="1" applyFill="1" applyBorder="1" applyAlignment="1">
      <alignment horizontal="center" vertical="center"/>
    </xf>
    <xf numFmtId="0" fontId="6" fillId="0" borderId="49" xfId="33" applyFont="1" applyBorder="1" applyAlignment="1">
      <alignment horizontal="center" vertical="center" wrapText="1"/>
      <protection/>
    </xf>
    <xf numFmtId="0" fontId="24" fillId="0" borderId="49" xfId="33" applyFont="1" applyBorder="1" applyAlignment="1">
      <alignment vertical="center" wrapText="1"/>
      <protection/>
    </xf>
    <xf numFmtId="43" fontId="7" fillId="0" borderId="0" xfId="34" applyFont="1" applyFill="1" applyAlignment="1">
      <alignment horizontal="left" vertical="center" wrapText="1"/>
    </xf>
    <xf numFmtId="178" fontId="86" fillId="0" borderId="16" xfId="35" applyNumberFormat="1" applyFont="1" applyFill="1" applyBorder="1" applyAlignment="1">
      <alignment horizontal="center" vertical="center"/>
    </xf>
    <xf numFmtId="0" fontId="9" fillId="0" borderId="10" xfId="33" applyFont="1" applyFill="1" applyBorder="1" applyAlignment="1">
      <alignment horizontal="left" vertical="center" wrapText="1"/>
      <protection/>
    </xf>
    <xf numFmtId="0" fontId="0" fillId="0" borderId="0" xfId="33" applyFont="1" applyFill="1" applyAlignment="1">
      <alignment vertical="center"/>
      <protection/>
    </xf>
    <xf numFmtId="185" fontId="3" fillId="34" borderId="13" xfId="34" applyNumberFormat="1" applyFont="1" applyFill="1" applyBorder="1" applyAlignment="1">
      <alignment horizontal="right" vertical="center"/>
    </xf>
    <xf numFmtId="0" fontId="20" fillId="0" borderId="10" xfId="33" applyFont="1" applyFill="1" applyBorder="1" applyAlignment="1">
      <alignment horizontal="left" vertical="center" wrapText="1"/>
      <protection/>
    </xf>
    <xf numFmtId="179" fontId="7" fillId="0" borderId="0" xfId="35" applyNumberFormat="1" applyFont="1" applyFill="1" applyAlignment="1">
      <alignment horizontal="right" vertical="center"/>
    </xf>
    <xf numFmtId="0" fontId="13" fillId="0" borderId="10" xfId="33" applyFont="1" applyFill="1" applyBorder="1" applyAlignment="1" quotePrefix="1">
      <alignment horizontal="center" vertical="center"/>
      <protection/>
    </xf>
    <xf numFmtId="0" fontId="20" fillId="0" borderId="0" xfId="33" applyFont="1" applyFill="1" applyBorder="1" applyAlignment="1">
      <alignment horizontal="left" vertical="center" wrapText="1"/>
      <protection/>
    </xf>
    <xf numFmtId="0" fontId="87" fillId="0" borderId="10" xfId="33" applyFont="1" applyFill="1" applyBorder="1" applyAlignment="1">
      <alignment horizontal="left" vertical="center" wrapText="1"/>
      <protection/>
    </xf>
    <xf numFmtId="0" fontId="85" fillId="0" borderId="14" xfId="33" applyFont="1" applyFill="1" applyBorder="1" applyAlignment="1">
      <alignment horizontal="center" vertical="center"/>
      <protection/>
    </xf>
    <xf numFmtId="178" fontId="0" fillId="0" borderId="65" xfId="33" applyNumberFormat="1" applyFont="1" applyFill="1" applyBorder="1">
      <alignment vertical="center"/>
      <protection/>
    </xf>
    <xf numFmtId="49" fontId="3" fillId="33" borderId="10" xfId="0" applyNumberFormat="1" applyFont="1" applyFill="1" applyBorder="1" applyAlignment="1">
      <alignment horizontal="center" vertical="center"/>
    </xf>
    <xf numFmtId="185" fontId="3" fillId="33" borderId="10" xfId="34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185" fontId="3" fillId="33" borderId="15" xfId="34" applyNumberFormat="1" applyFont="1" applyFill="1" applyBorder="1" applyAlignment="1">
      <alignment horizontal="center" vertical="center"/>
    </xf>
    <xf numFmtId="0" fontId="3" fillId="34" borderId="73" xfId="0" applyNumberFormat="1" applyFont="1" applyFill="1" applyBorder="1" applyAlignment="1">
      <alignment horizontal="center" vertical="center"/>
    </xf>
    <xf numFmtId="49" fontId="81" fillId="0" borderId="10" xfId="33" applyNumberFormat="1" applyFont="1" applyFill="1" applyBorder="1" applyAlignment="1">
      <alignment horizontal="center" vertical="center"/>
      <protection/>
    </xf>
    <xf numFmtId="0" fontId="0" fillId="0" borderId="15" xfId="33" applyFont="1" applyFill="1" applyBorder="1">
      <alignment vertical="center"/>
      <protection/>
    </xf>
    <xf numFmtId="0" fontId="20" fillId="0" borderId="10" xfId="33" applyFont="1" applyFill="1" applyBorder="1" applyAlignment="1">
      <alignment vertical="center" wrapText="1"/>
      <protection/>
    </xf>
    <xf numFmtId="0" fontId="24" fillId="0" borderId="10" xfId="33" applyFont="1" applyFill="1" applyBorder="1" applyAlignment="1">
      <alignment vertical="center" wrapText="1"/>
      <protection/>
    </xf>
    <xf numFmtId="0" fontId="9" fillId="0" borderId="10" xfId="33" applyFont="1" applyFill="1" applyBorder="1" applyAlignment="1">
      <alignment vertical="center" wrapText="1"/>
      <protection/>
    </xf>
    <xf numFmtId="185" fontId="3" fillId="33" borderId="70" xfId="34" applyNumberFormat="1" applyFont="1" applyFill="1" applyBorder="1" applyAlignment="1">
      <alignment horizontal="center" vertical="center"/>
    </xf>
    <xf numFmtId="0" fontId="3" fillId="34" borderId="74" xfId="0" applyNumberFormat="1" applyFont="1" applyFill="1" applyBorder="1" applyAlignment="1">
      <alignment horizontal="center" vertical="center"/>
    </xf>
    <xf numFmtId="185" fontId="3" fillId="33" borderId="29" xfId="34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vertical="center"/>
    </xf>
    <xf numFmtId="0" fontId="6" fillId="34" borderId="33" xfId="0" applyFont="1" applyFill="1" applyBorder="1" applyAlignment="1">
      <alignment horizontal="center" vertical="center"/>
    </xf>
    <xf numFmtId="0" fontId="0" fillId="0" borderId="65" xfId="33" applyNumberFormat="1" applyFont="1" applyFill="1" applyBorder="1">
      <alignment vertical="center"/>
      <protection/>
    </xf>
    <xf numFmtId="0" fontId="0" fillId="0" borderId="0" xfId="33" applyNumberFormat="1" applyFont="1" applyFill="1" applyAlignment="1">
      <alignment horizontal="center" vertical="center"/>
      <protection/>
    </xf>
    <xf numFmtId="0" fontId="20" fillId="34" borderId="10" xfId="33" applyFont="1" applyFill="1" applyBorder="1" applyAlignment="1">
      <alignment horizontal="left" vertical="center" wrapText="1"/>
      <protection/>
    </xf>
    <xf numFmtId="0" fontId="30" fillId="0" borderId="0" xfId="33" applyFont="1" applyFill="1">
      <alignment vertical="center"/>
      <protection/>
    </xf>
    <xf numFmtId="43" fontId="7" fillId="0" borderId="0" xfId="34" applyFont="1" applyFill="1" applyAlignment="1">
      <alignment vertical="center"/>
    </xf>
    <xf numFmtId="185" fontId="10" fillId="34" borderId="0" xfId="35" applyNumberFormat="1" applyFont="1" applyFill="1" applyAlignment="1">
      <alignment vertical="center"/>
    </xf>
    <xf numFmtId="178" fontId="3" fillId="34" borderId="16" xfId="35" applyNumberFormat="1" applyFont="1" applyFill="1" applyBorder="1" applyAlignment="1">
      <alignment horizontal="center" vertical="center"/>
    </xf>
    <xf numFmtId="178" fontId="18" fillId="34" borderId="16" xfId="35" applyNumberFormat="1" applyFont="1" applyFill="1" applyBorder="1" applyAlignment="1">
      <alignment horizontal="center" vertical="center" wrapText="1"/>
    </xf>
    <xf numFmtId="178" fontId="3" fillId="35" borderId="25" xfId="35" applyNumberFormat="1" applyFont="1" applyFill="1" applyBorder="1" applyAlignment="1">
      <alignment horizontal="center" vertical="center"/>
    </xf>
    <xf numFmtId="0" fontId="24" fillId="34" borderId="10" xfId="33" applyFont="1" applyFill="1" applyBorder="1" applyAlignment="1">
      <alignment horizontal="left" vertical="center" wrapText="1"/>
      <protection/>
    </xf>
    <xf numFmtId="0" fontId="6" fillId="34" borderId="10" xfId="33" applyFont="1" applyFill="1" applyBorder="1" applyAlignment="1">
      <alignment horizontal="center" vertical="center"/>
      <protection/>
    </xf>
    <xf numFmtId="178" fontId="16" fillId="34" borderId="16" xfId="35" applyNumberFormat="1" applyFont="1" applyFill="1" applyBorder="1" applyAlignment="1">
      <alignment horizontal="center" vertical="center" wrapText="1"/>
    </xf>
    <xf numFmtId="43" fontId="7" fillId="0" borderId="0" xfId="34" applyFont="1" applyFill="1" applyBorder="1" applyAlignment="1">
      <alignment horizontal="left" vertical="center"/>
    </xf>
    <xf numFmtId="43" fontId="0" fillId="0" borderId="0" xfId="34" applyFont="1" applyFill="1" applyBorder="1" applyAlignment="1">
      <alignment vertical="center"/>
    </xf>
    <xf numFmtId="43" fontId="0" fillId="0" borderId="0" xfId="34" applyFont="1" applyFill="1" applyAlignment="1" applyProtection="1">
      <alignment vertical="center"/>
      <protection/>
    </xf>
    <xf numFmtId="185" fontId="0" fillId="0" borderId="0" xfId="34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5" fontId="3" fillId="0" borderId="27" xfId="34" applyNumberFormat="1" applyFont="1" applyFill="1" applyBorder="1" applyAlignment="1">
      <alignment horizontal="center" vertical="center"/>
    </xf>
    <xf numFmtId="43" fontId="3" fillId="34" borderId="0" xfId="34" applyFont="1" applyFill="1" applyAlignment="1">
      <alignment horizontal="left" vertical="center"/>
    </xf>
    <xf numFmtId="0" fontId="3" fillId="34" borderId="14" xfId="33" applyNumberFormat="1" applyFont="1" applyFill="1" applyBorder="1" applyAlignment="1">
      <alignment horizontal="center" vertical="center"/>
      <protection/>
    </xf>
    <xf numFmtId="0" fontId="3" fillId="34" borderId="31" xfId="33" applyNumberFormat="1" applyFont="1" applyFill="1" applyBorder="1" applyAlignment="1">
      <alignment horizontal="center" vertical="center"/>
      <protection/>
    </xf>
    <xf numFmtId="0" fontId="85" fillId="0" borderId="12" xfId="33" applyFont="1" applyFill="1" applyBorder="1" applyAlignment="1">
      <alignment horizontal="center" vertical="center"/>
      <protection/>
    </xf>
    <xf numFmtId="0" fontId="84" fillId="34" borderId="10" xfId="33" applyFont="1" applyFill="1" applyBorder="1" applyAlignment="1">
      <alignment horizontal="center" vertical="center" wrapText="1"/>
      <protection/>
    </xf>
    <xf numFmtId="0" fontId="88" fillId="0" borderId="10" xfId="33" applyFont="1" applyFill="1" applyBorder="1" applyAlignment="1">
      <alignment horizontal="left" vertical="center" wrapText="1"/>
      <protection/>
    </xf>
    <xf numFmtId="49" fontId="85" fillId="34" borderId="10" xfId="33" applyNumberFormat="1" applyFont="1" applyFill="1" applyBorder="1" applyAlignment="1">
      <alignment horizontal="center" vertical="center"/>
      <protection/>
    </xf>
    <xf numFmtId="0" fontId="85" fillId="34" borderId="10" xfId="33" applyNumberFormat="1" applyFont="1" applyFill="1" applyBorder="1" applyAlignment="1">
      <alignment horizontal="center" vertical="center"/>
      <protection/>
    </xf>
    <xf numFmtId="43" fontId="85" fillId="34" borderId="10" xfId="34" applyFont="1" applyFill="1" applyBorder="1" applyAlignment="1">
      <alignment horizontal="right" vertical="center"/>
    </xf>
    <xf numFmtId="0" fontId="85" fillId="34" borderId="14" xfId="33" applyFont="1" applyFill="1" applyBorder="1" applyAlignment="1">
      <alignment horizontal="center" vertical="center"/>
      <protection/>
    </xf>
    <xf numFmtId="0" fontId="85" fillId="34" borderId="10" xfId="33" applyFont="1" applyFill="1" applyBorder="1" applyAlignment="1">
      <alignment horizontal="center" vertical="center"/>
      <protection/>
    </xf>
    <xf numFmtId="178" fontId="89" fillId="0" borderId="16" xfId="35" applyNumberFormat="1" applyFont="1" applyFill="1" applyBorder="1" applyAlignment="1">
      <alignment horizontal="left" vertical="center" wrapText="1"/>
    </xf>
    <xf numFmtId="0" fontId="90" fillId="34" borderId="10" xfId="33" applyFont="1" applyFill="1" applyBorder="1" applyAlignment="1">
      <alignment horizontal="center" vertical="center" wrapText="1"/>
      <protection/>
    </xf>
    <xf numFmtId="182" fontId="85" fillId="34" borderId="10" xfId="33" applyNumberFormat="1" applyFont="1" applyFill="1" applyBorder="1" applyAlignment="1">
      <alignment horizontal="center" vertical="center"/>
      <protection/>
    </xf>
    <xf numFmtId="178" fontId="85" fillId="34" borderId="13" xfId="33" applyNumberFormat="1" applyFont="1" applyFill="1" applyBorder="1" applyAlignment="1">
      <alignment horizontal="right" vertical="center"/>
      <protection/>
    </xf>
    <xf numFmtId="178" fontId="85" fillId="34" borderId="15" xfId="35" applyNumberFormat="1" applyFont="1" applyFill="1" applyBorder="1" applyAlignment="1">
      <alignment horizontal="right" vertical="center"/>
    </xf>
    <xf numFmtId="0" fontId="91" fillId="0" borderId="0" xfId="33" applyFont="1" applyFill="1">
      <alignment vertical="center"/>
      <protection/>
    </xf>
    <xf numFmtId="0" fontId="91" fillId="0" borderId="0" xfId="33" applyFont="1" applyFill="1" applyAlignment="1">
      <alignment vertical="center"/>
      <protection/>
    </xf>
    <xf numFmtId="179" fontId="92" fillId="0" borderId="0" xfId="35" applyNumberFormat="1" applyFont="1" applyFill="1" applyAlignment="1">
      <alignment horizontal="left" vertical="center"/>
    </xf>
    <xf numFmtId="0" fontId="91" fillId="0" borderId="0" xfId="33" applyFont="1" applyFill="1" applyAlignment="1">
      <alignment horizontal="right" vertical="center"/>
      <protection/>
    </xf>
    <xf numFmtId="185" fontId="3" fillId="0" borderId="62" xfId="34" applyNumberFormat="1" applyFont="1" applyFill="1" applyBorder="1" applyAlignment="1">
      <alignment horizontal="center" vertical="center"/>
    </xf>
    <xf numFmtId="185" fontId="3" fillId="0" borderId="64" xfId="34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185" fontId="3" fillId="0" borderId="75" xfId="34" applyNumberFormat="1" applyFont="1" applyFill="1" applyBorder="1" applyAlignment="1">
      <alignment horizontal="center" vertical="center"/>
    </xf>
    <xf numFmtId="43" fontId="3" fillId="0" borderId="75" xfId="34" applyFont="1" applyFill="1" applyBorder="1" applyAlignment="1">
      <alignment horizontal="center" vertical="center"/>
    </xf>
    <xf numFmtId="185" fontId="3" fillId="0" borderId="76" xfId="34" applyNumberFormat="1" applyFont="1" applyFill="1" applyBorder="1" applyAlignment="1">
      <alignment horizontal="center" vertical="center"/>
    </xf>
    <xf numFmtId="185" fontId="3" fillId="0" borderId="77" xfId="34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vertical="center" wrapText="1"/>
    </xf>
    <xf numFmtId="0" fontId="17" fillId="0" borderId="10" xfId="33" applyFont="1" applyFill="1" applyBorder="1" applyAlignment="1">
      <alignment horizontal="center" vertical="center"/>
      <protection/>
    </xf>
    <xf numFmtId="178" fontId="18" fillId="0" borderId="16" xfId="35" applyNumberFormat="1" applyFont="1" applyFill="1" applyBorder="1" applyAlignment="1">
      <alignment horizontal="center" vertical="center" wrapText="1"/>
    </xf>
    <xf numFmtId="178" fontId="18" fillId="0" borderId="16" xfId="35" applyNumberFormat="1" applyFont="1" applyFill="1" applyBorder="1" applyAlignment="1">
      <alignment horizontal="center" vertical="center"/>
    </xf>
    <xf numFmtId="43" fontId="3" fillId="0" borderId="17" xfId="34" applyFont="1" applyFill="1" applyBorder="1" applyAlignment="1" applyProtection="1">
      <alignment horizontal="right" vertical="center"/>
      <protection/>
    </xf>
    <xf numFmtId="185" fontId="3" fillId="0" borderId="18" xfId="34" applyNumberFormat="1" applyFont="1" applyFill="1" applyBorder="1" applyAlignment="1" applyProtection="1">
      <alignment horizontal="right" vertical="center"/>
      <protection/>
    </xf>
    <xf numFmtId="178" fontId="3" fillId="0" borderId="0" xfId="33" applyNumberFormat="1" applyFont="1" applyFill="1" applyBorder="1">
      <alignment vertical="center"/>
      <protection/>
    </xf>
    <xf numFmtId="185" fontId="3" fillId="33" borderId="27" xfId="34" applyNumberFormat="1" applyFont="1" applyFill="1" applyBorder="1" applyAlignment="1">
      <alignment horizontal="center" vertical="center"/>
    </xf>
    <xf numFmtId="0" fontId="17" fillId="0" borderId="10" xfId="33" applyFont="1" applyFill="1" applyBorder="1" applyAlignment="1">
      <alignment horizontal="left" vertical="center" wrapText="1"/>
      <protection/>
    </xf>
    <xf numFmtId="178" fontId="14" fillId="0" borderId="16" xfId="35" applyNumberFormat="1" applyFont="1" applyFill="1" applyBorder="1" applyAlignment="1">
      <alignment horizontal="left" vertical="center" wrapText="1"/>
    </xf>
    <xf numFmtId="0" fontId="84" fillId="0" borderId="10" xfId="33" applyFont="1" applyFill="1" applyBorder="1" applyAlignment="1">
      <alignment horizontal="center" vertical="center" wrapText="1"/>
      <protection/>
    </xf>
    <xf numFmtId="178" fontId="93" fillId="0" borderId="16" xfId="35" applyNumberFormat="1" applyFont="1" applyFill="1" applyBorder="1" applyAlignment="1">
      <alignment horizontal="left" vertical="center" wrapText="1"/>
    </xf>
    <xf numFmtId="0" fontId="3" fillId="33" borderId="56" xfId="0" applyNumberFormat="1" applyFont="1" applyFill="1" applyBorder="1" applyAlignment="1">
      <alignment horizontal="center" vertical="center"/>
    </xf>
    <xf numFmtId="43" fontId="3" fillId="0" borderId="56" xfId="34" applyFont="1" applyFill="1" applyBorder="1" applyAlignment="1">
      <alignment horizontal="center" vertical="center"/>
    </xf>
    <xf numFmtId="185" fontId="3" fillId="0" borderId="78" xfId="34" applyNumberFormat="1" applyFont="1" applyFill="1" applyBorder="1" applyAlignment="1">
      <alignment horizontal="center" vertical="center"/>
    </xf>
    <xf numFmtId="185" fontId="3" fillId="0" borderId="79" xfId="34" applyNumberFormat="1" applyFont="1" applyFill="1" applyBorder="1" applyAlignment="1">
      <alignment horizontal="center" vertical="center"/>
    </xf>
    <xf numFmtId="185" fontId="3" fillId="33" borderId="56" xfId="34" applyNumberFormat="1" applyFont="1" applyFill="1" applyBorder="1" applyAlignment="1">
      <alignment horizontal="center" vertical="center"/>
    </xf>
    <xf numFmtId="43" fontId="0" fillId="34" borderId="0" xfId="34" applyFont="1" applyFill="1" applyAlignment="1" applyProtection="1">
      <alignment vertical="center"/>
      <protection/>
    </xf>
    <xf numFmtId="0" fontId="6" fillId="0" borderId="10" xfId="33" applyFont="1" applyFill="1" applyBorder="1" applyAlignment="1">
      <alignment horizontal="center" vertical="center" wrapText="1" shrinkToFit="1"/>
      <protection/>
    </xf>
    <xf numFmtId="178" fontId="16" fillId="0" borderId="16" xfId="35" applyNumberFormat="1" applyFont="1" applyFill="1" applyBorder="1" applyAlignment="1">
      <alignment horizontal="center" vertical="center" wrapText="1"/>
    </xf>
    <xf numFmtId="0" fontId="91" fillId="0" borderId="0" xfId="33" applyFont="1" applyFill="1" applyAlignment="1">
      <alignment horizontal="left" vertical="center"/>
      <protection/>
    </xf>
    <xf numFmtId="178" fontId="3" fillId="0" borderId="69" xfId="35" applyNumberFormat="1" applyFont="1" applyFill="1" applyBorder="1" applyAlignment="1">
      <alignment horizontal="center" vertical="center"/>
    </xf>
    <xf numFmtId="178" fontId="3" fillId="37" borderId="80" xfId="35" applyNumberFormat="1" applyFont="1" applyFill="1" applyBorder="1" applyAlignment="1">
      <alignment horizontal="center" vertical="center"/>
    </xf>
    <xf numFmtId="178" fontId="21" fillId="0" borderId="55" xfId="35" applyNumberFormat="1" applyFont="1" applyFill="1" applyBorder="1" applyAlignment="1">
      <alignment horizontal="center" vertical="center" wrapText="1"/>
    </xf>
    <xf numFmtId="0" fontId="91" fillId="0" borderId="0" xfId="33" applyFont="1" applyFill="1" applyAlignment="1">
      <alignment horizontal="center" vertical="center"/>
      <protection/>
    </xf>
    <xf numFmtId="0" fontId="17" fillId="0" borderId="49" xfId="33" applyFont="1" applyBorder="1" applyAlignment="1">
      <alignment horizontal="center" vertical="center" wrapText="1"/>
      <protection/>
    </xf>
    <xf numFmtId="178" fontId="25" fillId="34" borderId="16" xfId="35" applyNumberFormat="1" applyFont="1" applyFill="1" applyBorder="1" applyAlignment="1">
      <alignment horizontal="center" vertical="center" wrapText="1"/>
    </xf>
    <xf numFmtId="179" fontId="7" fillId="0" borderId="0" xfId="35" applyNumberFormat="1" applyFont="1" applyFill="1" applyBorder="1" applyAlignment="1">
      <alignment horizontal="right" vertical="center"/>
    </xf>
    <xf numFmtId="179" fontId="7" fillId="0" borderId="0" xfId="34" applyNumberFormat="1" applyFont="1" applyFill="1" applyAlignment="1">
      <alignment horizontal="right" vertical="center"/>
    </xf>
    <xf numFmtId="178" fontId="7" fillId="0" borderId="0" xfId="34" applyNumberFormat="1" applyFont="1" applyFill="1" applyAlignment="1">
      <alignment horizontal="right" vertical="center"/>
    </xf>
    <xf numFmtId="179" fontId="7" fillId="34" borderId="0" xfId="34" applyNumberFormat="1" applyFont="1" applyFill="1" applyAlignment="1">
      <alignment horizontal="right" vertical="center"/>
    </xf>
    <xf numFmtId="179" fontId="7" fillId="34" borderId="0" xfId="35" applyNumberFormat="1" applyFont="1" applyFill="1" applyAlignment="1">
      <alignment horizontal="right" vertical="center"/>
    </xf>
    <xf numFmtId="179" fontId="0" fillId="0" borderId="0" xfId="33" applyNumberFormat="1" applyFont="1" applyFill="1" applyBorder="1" applyAlignment="1">
      <alignment horizontal="right" vertical="center"/>
      <protection/>
    </xf>
    <xf numFmtId="179" fontId="0" fillId="0" borderId="0" xfId="33" applyNumberFormat="1" applyFont="1" applyFill="1" applyAlignment="1" applyProtection="1">
      <alignment horizontal="right" vertical="center"/>
      <protection/>
    </xf>
    <xf numFmtId="0" fontId="13" fillId="0" borderId="49" xfId="33" applyFont="1" applyFill="1" applyBorder="1" applyAlignment="1">
      <alignment horizontal="center" vertical="center" wrapText="1"/>
      <protection/>
    </xf>
    <xf numFmtId="0" fontId="13" fillId="0" borderId="49" xfId="33" applyFont="1" applyFill="1" applyBorder="1" applyAlignment="1">
      <alignment horizontal="center" vertical="center"/>
      <protection/>
    </xf>
    <xf numFmtId="0" fontId="17" fillId="0" borderId="49" xfId="33" applyFont="1" applyFill="1" applyBorder="1" applyAlignment="1">
      <alignment horizontal="center" vertical="center" wrapText="1"/>
      <protection/>
    </xf>
    <xf numFmtId="0" fontId="24" fillId="0" borderId="49" xfId="33" applyFont="1" applyFill="1" applyBorder="1" applyAlignment="1">
      <alignment horizontal="left" vertical="center" wrapText="1"/>
      <protection/>
    </xf>
    <xf numFmtId="0" fontId="11" fillId="0" borderId="49" xfId="33" applyFont="1" applyFill="1" applyBorder="1" applyAlignment="1">
      <alignment horizontal="center" vertical="center" wrapText="1"/>
      <protection/>
    </xf>
    <xf numFmtId="178" fontId="18" fillId="0" borderId="55" xfId="35" applyNumberFormat="1" applyFont="1" applyFill="1" applyBorder="1" applyAlignment="1">
      <alignment horizontal="center" vertical="center" wrapText="1"/>
    </xf>
    <xf numFmtId="0" fontId="0" fillId="0" borderId="65" xfId="33" applyFont="1" applyFill="1" applyBorder="1" applyAlignment="1">
      <alignment horizontal="center" vertical="center"/>
      <protection/>
    </xf>
    <xf numFmtId="10" fontId="3" fillId="0" borderId="81" xfId="42" applyNumberFormat="1" applyFont="1" applyFill="1" applyBorder="1" applyAlignment="1">
      <alignment horizontal="center" vertical="center"/>
    </xf>
    <xf numFmtId="178" fontId="25" fillId="0" borderId="16" xfId="35" applyNumberFormat="1" applyFont="1" applyFill="1" applyBorder="1" applyAlignment="1">
      <alignment horizontal="center" vertical="center" wrapText="1"/>
    </xf>
    <xf numFmtId="0" fontId="13" fillId="0" borderId="32" xfId="33" applyFont="1" applyFill="1" applyBorder="1" applyAlignment="1">
      <alignment horizontal="center" vertical="center" wrapText="1"/>
      <protection/>
    </xf>
    <xf numFmtId="0" fontId="13" fillId="0" borderId="32" xfId="33" applyFont="1" applyFill="1" applyBorder="1" applyAlignment="1">
      <alignment horizontal="center" vertical="center"/>
      <protection/>
    </xf>
    <xf numFmtId="0" fontId="9" fillId="0" borderId="32" xfId="33" applyFont="1" applyFill="1" applyBorder="1" applyAlignment="1">
      <alignment horizontal="left" vertical="center" wrapText="1"/>
      <protection/>
    </xf>
    <xf numFmtId="0" fontId="32" fillId="0" borderId="10" xfId="33" applyFont="1" applyFill="1" applyBorder="1" applyAlignment="1">
      <alignment horizontal="left" vertical="center" wrapText="1"/>
      <protection/>
    </xf>
    <xf numFmtId="185" fontId="3" fillId="0" borderId="62" xfId="34" applyNumberFormat="1" applyFont="1" applyFill="1" applyBorder="1" applyAlignment="1">
      <alignment horizontal="right" vertical="center"/>
    </xf>
    <xf numFmtId="10" fontId="3" fillId="34" borderId="22" xfId="42" applyNumberFormat="1" applyFont="1" applyFill="1" applyBorder="1" applyAlignment="1" applyProtection="1">
      <alignment vertical="center"/>
      <protection/>
    </xf>
    <xf numFmtId="185" fontId="3" fillId="34" borderId="13" xfId="34" applyNumberFormat="1" applyFont="1" applyFill="1" applyBorder="1" applyAlignment="1">
      <alignment horizontal="center" vertical="center"/>
    </xf>
    <xf numFmtId="10" fontId="3" fillId="34" borderId="22" xfId="34" applyNumberFormat="1" applyFont="1" applyFill="1" applyBorder="1" applyAlignment="1">
      <alignment vertical="center"/>
    </xf>
    <xf numFmtId="0" fontId="13" fillId="0" borderId="82" xfId="33" applyFont="1" applyFill="1" applyBorder="1" applyAlignment="1">
      <alignment horizontal="distributed" vertical="center"/>
      <protection/>
    </xf>
    <xf numFmtId="0" fontId="13" fillId="0" borderId="83" xfId="33" applyFont="1" applyFill="1" applyBorder="1" applyAlignment="1">
      <alignment horizontal="distributed" vertical="center"/>
      <protection/>
    </xf>
    <xf numFmtId="0" fontId="13" fillId="0" borderId="84" xfId="33" applyFont="1" applyFill="1" applyBorder="1" applyAlignment="1">
      <alignment horizontal="distributed" vertical="center"/>
      <protection/>
    </xf>
    <xf numFmtId="0" fontId="6" fillId="0" borderId="32" xfId="33" applyFont="1" applyFill="1" applyBorder="1" applyAlignment="1">
      <alignment horizontal="center" vertical="center" textRotation="255"/>
      <protection/>
    </xf>
    <xf numFmtId="0" fontId="6" fillId="0" borderId="73" xfId="33" applyFont="1" applyFill="1" applyBorder="1" applyAlignment="1">
      <alignment horizontal="center" vertical="center" textRotation="255"/>
      <protection/>
    </xf>
    <xf numFmtId="0" fontId="6" fillId="0" borderId="27" xfId="33" applyFont="1" applyFill="1" applyBorder="1" applyAlignment="1">
      <alignment horizontal="center" vertical="center" textRotation="255"/>
      <protection/>
    </xf>
    <xf numFmtId="0" fontId="6" fillId="0" borderId="34" xfId="33" applyFont="1" applyFill="1" applyBorder="1" applyAlignment="1">
      <alignment horizontal="distributed" vertical="center"/>
      <protection/>
    </xf>
    <xf numFmtId="0" fontId="6" fillId="0" borderId="17" xfId="33" applyFont="1" applyFill="1" applyBorder="1" applyAlignment="1">
      <alignment horizontal="distributed" vertical="center"/>
      <protection/>
    </xf>
    <xf numFmtId="0" fontId="6" fillId="0" borderId="48" xfId="33" applyFont="1" applyFill="1" applyBorder="1" applyAlignment="1">
      <alignment horizontal="distributed" vertical="center"/>
      <protection/>
    </xf>
    <xf numFmtId="0" fontId="6" fillId="0" borderId="14" xfId="33" applyFont="1" applyFill="1" applyBorder="1" applyAlignment="1">
      <alignment horizontal="center" vertical="center" textRotation="255"/>
      <protection/>
    </xf>
    <xf numFmtId="0" fontId="6" fillId="0" borderId="10" xfId="33" applyFont="1" applyFill="1" applyBorder="1" applyAlignment="1">
      <alignment horizontal="distributed" vertical="center"/>
      <protection/>
    </xf>
    <xf numFmtId="0" fontId="6" fillId="0" borderId="10" xfId="33" applyFont="1" applyFill="1" applyBorder="1" applyAlignment="1">
      <alignment horizontal="center" vertical="center" textRotation="255"/>
      <protection/>
    </xf>
    <xf numFmtId="0" fontId="6" fillId="0" borderId="32" xfId="33" applyFont="1" applyFill="1" applyBorder="1" applyAlignment="1">
      <alignment horizontal="center" vertical="center" wrapText="1"/>
      <protection/>
    </xf>
    <xf numFmtId="0" fontId="6" fillId="0" borderId="73" xfId="33" applyFont="1" applyFill="1" applyBorder="1" applyAlignment="1">
      <alignment horizontal="center" vertical="center" wrapText="1"/>
      <protection/>
    </xf>
    <xf numFmtId="0" fontId="6" fillId="0" borderId="27" xfId="33" applyFont="1" applyFill="1" applyBorder="1" applyAlignment="1">
      <alignment horizontal="center" vertical="center" wrapText="1"/>
      <protection/>
    </xf>
    <xf numFmtId="0" fontId="6" fillId="0" borderId="15" xfId="33" applyFont="1" applyFill="1" applyBorder="1" applyAlignment="1">
      <alignment horizontal="center" vertical="center" wrapText="1"/>
      <protection/>
    </xf>
    <xf numFmtId="10" fontId="3" fillId="0" borderId="21" xfId="42" applyNumberFormat="1" applyFont="1" applyFill="1" applyBorder="1" applyAlignment="1" applyProtection="1">
      <alignment vertical="center"/>
      <protection/>
    </xf>
    <xf numFmtId="10" fontId="3" fillId="0" borderId="85" xfId="42" applyNumberFormat="1" applyFont="1" applyFill="1" applyBorder="1" applyAlignment="1" applyProtection="1">
      <alignment vertical="center"/>
      <protection/>
    </xf>
    <xf numFmtId="10" fontId="3" fillId="0" borderId="23" xfId="42" applyNumberFormat="1" applyFont="1" applyFill="1" applyBorder="1" applyAlignment="1" applyProtection="1">
      <alignment vertical="center"/>
      <protection/>
    </xf>
    <xf numFmtId="0" fontId="13" fillId="0" borderId="35" xfId="33" applyFont="1" applyFill="1" applyBorder="1" applyAlignment="1" applyProtection="1">
      <alignment horizontal="center" vertical="center"/>
      <protection/>
    </xf>
    <xf numFmtId="0" fontId="13" fillId="0" borderId="86" xfId="33" applyFont="1" applyFill="1" applyBorder="1" applyAlignment="1" applyProtection="1">
      <alignment horizontal="center" vertical="center"/>
      <protection/>
    </xf>
    <xf numFmtId="0" fontId="13" fillId="0" borderId="86" xfId="33" applyFont="1" applyFill="1" applyBorder="1" applyAlignment="1" applyProtection="1">
      <alignment horizontal="distributed" vertical="center"/>
      <protection/>
    </xf>
    <xf numFmtId="0" fontId="13" fillId="0" borderId="19" xfId="33" applyFont="1" applyFill="1" applyBorder="1" applyAlignment="1" applyProtection="1">
      <alignment horizontal="distributed" vertical="center"/>
      <protection/>
    </xf>
    <xf numFmtId="0" fontId="6" fillId="0" borderId="33" xfId="33" applyFont="1" applyFill="1" applyBorder="1" applyAlignment="1">
      <alignment horizontal="center" vertical="center" textRotation="255"/>
      <protection/>
    </xf>
    <xf numFmtId="0" fontId="6" fillId="0" borderId="87" xfId="33" applyFont="1" applyFill="1" applyBorder="1" applyAlignment="1">
      <alignment horizontal="center" vertical="center" textRotation="255"/>
      <protection/>
    </xf>
    <xf numFmtId="0" fontId="6" fillId="0" borderId="88" xfId="33" applyFont="1" applyFill="1" applyBorder="1" applyAlignment="1">
      <alignment horizontal="center" vertical="center" textRotation="255"/>
      <protection/>
    </xf>
    <xf numFmtId="0" fontId="13" fillId="35" borderId="89" xfId="33" applyFont="1" applyFill="1" applyBorder="1" applyAlignment="1">
      <alignment horizontal="distributed" vertical="center" indent="1"/>
      <protection/>
    </xf>
    <xf numFmtId="0" fontId="13" fillId="35" borderId="85" xfId="33" applyFont="1" applyFill="1" applyBorder="1" applyAlignment="1">
      <alignment horizontal="distributed" vertical="center" indent="1"/>
      <protection/>
    </xf>
    <xf numFmtId="0" fontId="13" fillId="35" borderId="23" xfId="33" applyFont="1" applyFill="1" applyBorder="1" applyAlignment="1">
      <alignment horizontal="distributed" vertical="center" indent="1"/>
      <protection/>
    </xf>
    <xf numFmtId="0" fontId="6" fillId="0" borderId="36" xfId="33" applyFont="1" applyFill="1" applyBorder="1" applyAlignment="1">
      <alignment horizontal="center" vertical="center" wrapText="1"/>
      <protection/>
    </xf>
    <xf numFmtId="0" fontId="6" fillId="0" borderId="90" xfId="33" applyFont="1" applyFill="1" applyBorder="1" applyAlignment="1">
      <alignment horizontal="center" vertical="center" wrapText="1"/>
      <protection/>
    </xf>
    <xf numFmtId="0" fontId="6" fillId="0" borderId="91" xfId="33" applyFont="1" applyFill="1" applyBorder="1" applyAlignment="1">
      <alignment horizontal="center" vertical="center" wrapText="1"/>
      <protection/>
    </xf>
    <xf numFmtId="0" fontId="13" fillId="0" borderId="40" xfId="33" applyFont="1" applyFill="1" applyBorder="1" applyAlignment="1" applyProtection="1">
      <alignment horizontal="distributed" vertical="center"/>
      <protection/>
    </xf>
    <xf numFmtId="0" fontId="13" fillId="0" borderId="11" xfId="33" applyFont="1" applyFill="1" applyBorder="1" applyAlignment="1" applyProtection="1">
      <alignment horizontal="distributed" vertical="center"/>
      <protection/>
    </xf>
    <xf numFmtId="10" fontId="3" fillId="0" borderId="92" xfId="42" applyNumberFormat="1" applyFont="1" applyFill="1" applyBorder="1" applyAlignment="1" applyProtection="1">
      <alignment vertical="center"/>
      <protection/>
    </xf>
    <xf numFmtId="0" fontId="15" fillId="0" borderId="26" xfId="33" applyFont="1" applyFill="1" applyBorder="1" applyAlignment="1">
      <alignment horizontal="right" vertical="center"/>
      <protection/>
    </xf>
    <xf numFmtId="0" fontId="6" fillId="0" borderId="32" xfId="33" applyFont="1" applyFill="1" applyBorder="1" applyAlignment="1">
      <alignment horizontal="center" vertical="center"/>
      <protection/>
    </xf>
    <xf numFmtId="0" fontId="6" fillId="0" borderId="73" xfId="33" applyFont="1" applyFill="1" applyBorder="1" applyAlignment="1">
      <alignment horizontal="center" vertical="center"/>
      <protection/>
    </xf>
    <xf numFmtId="0" fontId="6" fillId="0" borderId="27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 horizontal="distributed" vertical="center"/>
      <protection/>
    </xf>
    <xf numFmtId="0" fontId="6" fillId="0" borderId="93" xfId="33" applyFont="1" applyFill="1" applyBorder="1" applyAlignment="1">
      <alignment horizontal="distributed" vertical="center"/>
      <protection/>
    </xf>
    <xf numFmtId="0" fontId="6" fillId="0" borderId="31" xfId="33" applyFont="1" applyFill="1" applyBorder="1" applyAlignment="1">
      <alignment horizontal="distributed" vertical="center"/>
      <protection/>
    </xf>
    <xf numFmtId="0" fontId="6" fillId="0" borderId="35" xfId="33" applyFont="1" applyFill="1" applyBorder="1" applyAlignment="1">
      <alignment horizontal="distributed" vertical="center"/>
      <protection/>
    </xf>
    <xf numFmtId="0" fontId="6" fillId="0" borderId="86" xfId="33" applyFont="1" applyFill="1" applyBorder="1" applyAlignment="1">
      <alignment horizontal="distributed" vertical="center"/>
      <protection/>
    </xf>
    <xf numFmtId="0" fontId="6" fillId="0" borderId="19" xfId="33" applyFont="1" applyFill="1" applyBorder="1" applyAlignment="1">
      <alignment horizontal="distributed" vertical="center"/>
      <protection/>
    </xf>
    <xf numFmtId="0" fontId="6" fillId="0" borderId="47" xfId="33" applyFont="1" applyFill="1" applyBorder="1" applyAlignment="1">
      <alignment horizontal="distributed" vertical="center"/>
      <protection/>
    </xf>
    <xf numFmtId="0" fontId="6" fillId="0" borderId="13" xfId="33" applyFont="1" applyFill="1" applyBorder="1" applyAlignment="1">
      <alignment horizontal="distributed" vertical="center"/>
      <protection/>
    </xf>
    <xf numFmtId="0" fontId="6" fillId="0" borderId="93" xfId="33" applyFont="1" applyFill="1" applyBorder="1" applyAlignment="1">
      <alignment horizontal="distributed" vertical="center"/>
      <protection/>
    </xf>
    <xf numFmtId="0" fontId="6" fillId="0" borderId="31" xfId="33" applyFont="1" applyFill="1" applyBorder="1" applyAlignment="1">
      <alignment horizontal="distributed" vertical="center"/>
      <protection/>
    </xf>
    <xf numFmtId="0" fontId="13" fillId="0" borderId="82" xfId="33" applyFont="1" applyFill="1" applyBorder="1" applyAlignment="1">
      <alignment horizontal="center" vertical="center"/>
      <protection/>
    </xf>
    <xf numFmtId="0" fontId="13" fillId="0" borderId="83" xfId="33" applyFont="1" applyFill="1" applyBorder="1" applyAlignment="1">
      <alignment horizontal="center" vertical="center"/>
      <protection/>
    </xf>
    <xf numFmtId="0" fontId="13" fillId="0" borderId="84" xfId="33" applyFont="1" applyFill="1" applyBorder="1" applyAlignment="1">
      <alignment horizontal="center" vertical="center"/>
      <protection/>
    </xf>
    <xf numFmtId="0" fontId="13" fillId="34" borderId="35" xfId="33" applyFont="1" applyFill="1" applyBorder="1" applyAlignment="1" applyProtection="1">
      <alignment horizontal="center" vertical="center"/>
      <protection/>
    </xf>
    <xf numFmtId="0" fontId="13" fillId="34" borderId="86" xfId="33" applyFont="1" applyFill="1" applyBorder="1" applyAlignment="1" applyProtection="1">
      <alignment horizontal="center" vertical="center"/>
      <protection/>
    </xf>
    <xf numFmtId="0" fontId="13" fillId="34" borderId="86" xfId="33" applyFont="1" applyFill="1" applyBorder="1" applyAlignment="1" applyProtection="1">
      <alignment horizontal="distributed" vertical="center"/>
      <protection/>
    </xf>
    <xf numFmtId="0" fontId="13" fillId="34" borderId="19" xfId="33" applyFont="1" applyFill="1" applyBorder="1" applyAlignment="1" applyProtection="1">
      <alignment horizontal="distributed" vertical="center"/>
      <protection/>
    </xf>
    <xf numFmtId="0" fontId="13" fillId="37" borderId="89" xfId="33" applyFont="1" applyFill="1" applyBorder="1" applyAlignment="1">
      <alignment horizontal="distributed" vertical="center" indent="1"/>
      <protection/>
    </xf>
    <xf numFmtId="0" fontId="13" fillId="37" borderId="85" xfId="33" applyFont="1" applyFill="1" applyBorder="1" applyAlignment="1">
      <alignment horizontal="distributed" vertical="center" indent="1"/>
      <protection/>
    </xf>
    <xf numFmtId="0" fontId="13" fillId="37" borderId="23" xfId="33" applyFont="1" applyFill="1" applyBorder="1" applyAlignment="1">
      <alignment horizontal="distributed" vertical="center" indent="1"/>
      <protection/>
    </xf>
    <xf numFmtId="0" fontId="13" fillId="37" borderId="94" xfId="33" applyFont="1" applyFill="1" applyBorder="1" applyAlignment="1">
      <alignment horizontal="distributed" vertical="center" indent="1"/>
      <protection/>
    </xf>
    <xf numFmtId="0" fontId="13" fillId="37" borderId="95" xfId="33" applyFont="1" applyFill="1" applyBorder="1" applyAlignment="1">
      <alignment horizontal="distributed" vertical="center" indent="1"/>
      <protection/>
    </xf>
    <xf numFmtId="0" fontId="13" fillId="37" borderId="61" xfId="33" applyFont="1" applyFill="1" applyBorder="1" applyAlignment="1">
      <alignment horizontal="distributed" vertical="center" indent="1"/>
      <protection/>
    </xf>
    <xf numFmtId="0" fontId="13" fillId="34" borderId="96" xfId="33" applyFont="1" applyFill="1" applyBorder="1" applyAlignment="1" applyProtection="1">
      <alignment horizontal="center" vertical="center"/>
      <protection/>
    </xf>
    <xf numFmtId="0" fontId="13" fillId="34" borderId="97" xfId="33" applyFont="1" applyFill="1" applyBorder="1" applyAlignment="1" applyProtection="1">
      <alignment horizontal="center" vertical="center"/>
      <protection/>
    </xf>
    <xf numFmtId="0" fontId="13" fillId="34" borderId="97" xfId="33" applyFont="1" applyFill="1" applyBorder="1" applyAlignment="1" applyProtection="1">
      <alignment horizontal="distributed" vertical="center"/>
      <protection/>
    </xf>
    <xf numFmtId="0" fontId="13" fillId="34" borderId="45" xfId="33" applyFont="1" applyFill="1" applyBorder="1" applyAlignment="1" applyProtection="1">
      <alignment horizontal="distributed" vertical="center"/>
      <protection/>
    </xf>
    <xf numFmtId="0" fontId="13" fillId="37" borderId="98" xfId="33" applyFont="1" applyFill="1" applyBorder="1" applyAlignment="1">
      <alignment horizontal="distributed" vertical="center" indent="1"/>
      <protection/>
    </xf>
    <xf numFmtId="0" fontId="13" fillId="37" borderId="99" xfId="33" applyFont="1" applyFill="1" applyBorder="1" applyAlignment="1">
      <alignment horizontal="distributed" vertical="center" indent="1"/>
      <protection/>
    </xf>
    <xf numFmtId="0" fontId="13" fillId="37" borderId="100" xfId="33" applyFont="1" applyFill="1" applyBorder="1" applyAlignment="1">
      <alignment horizontal="distributed" vertical="center" indent="1"/>
      <protection/>
    </xf>
    <xf numFmtId="0" fontId="15" fillId="0" borderId="26" xfId="33" applyFont="1" applyFill="1" applyBorder="1" applyAlignment="1">
      <alignment horizontal="right" vertical="center" indent="1"/>
      <protection/>
    </xf>
    <xf numFmtId="0" fontId="6" fillId="0" borderId="36" xfId="33" applyFont="1" applyFill="1" applyBorder="1" applyAlignment="1">
      <alignment horizontal="left" vertical="center" wrapText="1"/>
      <protection/>
    </xf>
    <xf numFmtId="0" fontId="6" fillId="0" borderId="90" xfId="33" applyFont="1" applyFill="1" applyBorder="1" applyAlignment="1">
      <alignment horizontal="left" vertical="center" wrapText="1"/>
      <protection/>
    </xf>
    <xf numFmtId="0" fontId="6" fillId="0" borderId="91" xfId="33" applyFont="1" applyFill="1" applyBorder="1" applyAlignment="1">
      <alignment horizontal="left" vertical="center" wrapText="1"/>
      <protection/>
    </xf>
    <xf numFmtId="0" fontId="13" fillId="0" borderId="82" xfId="33" applyFont="1" applyFill="1" applyBorder="1" applyAlignment="1">
      <alignment horizontal="center" vertical="center" textRotation="255"/>
      <protection/>
    </xf>
    <xf numFmtId="0" fontId="13" fillId="0" borderId="83" xfId="33" applyFont="1" applyFill="1" applyBorder="1" applyAlignment="1">
      <alignment horizontal="center" vertical="center" textRotation="255"/>
      <protection/>
    </xf>
    <xf numFmtId="0" fontId="13" fillId="0" borderId="84" xfId="33" applyFont="1" applyFill="1" applyBorder="1" applyAlignment="1">
      <alignment horizontal="center" vertical="center" textRotation="255"/>
      <protection/>
    </xf>
    <xf numFmtId="0" fontId="13" fillId="37" borderId="33" xfId="33" applyFont="1" applyFill="1" applyBorder="1" applyAlignment="1">
      <alignment horizontal="distributed" vertical="center" indent="1"/>
      <protection/>
    </xf>
    <xf numFmtId="0" fontId="13" fillId="37" borderId="32" xfId="33" applyFont="1" applyFill="1" applyBorder="1" applyAlignment="1">
      <alignment horizontal="distributed" vertical="center" indent="1"/>
      <protection/>
    </xf>
    <xf numFmtId="0" fontId="13" fillId="0" borderId="88" xfId="33" applyFont="1" applyFill="1" applyBorder="1" applyAlignment="1" applyProtection="1">
      <alignment horizontal="center" vertical="center"/>
      <protection/>
    </xf>
    <xf numFmtId="0" fontId="13" fillId="0" borderId="91" xfId="33" applyFont="1" applyFill="1" applyBorder="1" applyAlignment="1" applyProtection="1">
      <alignment horizontal="center" vertical="center"/>
      <protection/>
    </xf>
    <xf numFmtId="0" fontId="13" fillId="0" borderId="63" xfId="33" applyFont="1" applyFill="1" applyBorder="1" applyAlignment="1" applyProtection="1">
      <alignment horizontal="distributed" vertical="center"/>
      <protection/>
    </xf>
    <xf numFmtId="0" fontId="13" fillId="0" borderId="27" xfId="33" applyFont="1" applyFill="1" applyBorder="1" applyAlignment="1" applyProtection="1">
      <alignment horizontal="distributed" vertical="center"/>
      <protection/>
    </xf>
    <xf numFmtId="10" fontId="3" fillId="0" borderId="11" xfId="42" applyNumberFormat="1" applyFont="1" applyFill="1" applyBorder="1" applyAlignment="1" applyProtection="1">
      <alignment vertical="center"/>
      <protection/>
    </xf>
    <xf numFmtId="0" fontId="15" fillId="0" borderId="0" xfId="33" applyFont="1" applyFill="1" applyBorder="1" applyAlignment="1">
      <alignment horizontal="right" vertical="center"/>
      <protection/>
    </xf>
    <xf numFmtId="0" fontId="6" fillId="0" borderId="39" xfId="33" applyFont="1" applyFill="1" applyBorder="1" applyAlignment="1">
      <alignment horizontal="distributed" vertical="center"/>
      <protection/>
    </xf>
    <xf numFmtId="0" fontId="6" fillId="0" borderId="18" xfId="33" applyFont="1" applyFill="1" applyBorder="1" applyAlignment="1">
      <alignment horizontal="distributed" vertical="center"/>
      <protection/>
    </xf>
    <xf numFmtId="0" fontId="6" fillId="0" borderId="29" xfId="33" applyFont="1" applyFill="1" applyBorder="1" applyAlignment="1">
      <alignment horizontal="center" vertical="center" wrapText="1"/>
      <protection/>
    </xf>
    <xf numFmtId="0" fontId="13" fillId="0" borderId="48" xfId="33" applyFont="1" applyFill="1" applyBorder="1" applyAlignment="1">
      <alignment horizontal="distributed" vertical="center"/>
      <protection/>
    </xf>
    <xf numFmtId="0" fontId="13" fillId="0" borderId="15" xfId="33" applyFont="1" applyFill="1" applyBorder="1" applyAlignment="1">
      <alignment horizontal="distributed" vertical="center"/>
      <protection/>
    </xf>
    <xf numFmtId="0" fontId="6" fillId="0" borderId="12" xfId="33" applyFont="1" applyFill="1" applyBorder="1" applyAlignment="1">
      <alignment horizontal="center" vertical="center" textRotation="255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6" fillId="0" borderId="31" xfId="33" applyFont="1" applyFill="1" applyBorder="1" applyAlignment="1">
      <alignment horizontal="center" vertical="center" textRotation="255"/>
      <protection/>
    </xf>
    <xf numFmtId="0" fontId="6" fillId="0" borderId="10" xfId="33" applyFont="1" applyFill="1" applyBorder="1" applyAlignment="1">
      <alignment horizontal="distributed" vertical="center"/>
      <protection/>
    </xf>
    <xf numFmtId="0" fontId="13" fillId="0" borderId="17" xfId="33" applyFont="1" applyFill="1" applyBorder="1" applyAlignment="1" applyProtection="1">
      <alignment horizontal="distributed" vertical="center"/>
      <protection/>
    </xf>
    <xf numFmtId="0" fontId="6" fillId="34" borderId="33" xfId="0" applyFont="1" applyFill="1" applyBorder="1" applyAlignment="1">
      <alignment horizontal="center" vertical="center"/>
    </xf>
    <xf numFmtId="0" fontId="6" fillId="34" borderId="88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distributed" vertical="center"/>
    </xf>
    <xf numFmtId="0" fontId="6" fillId="0" borderId="88" xfId="0" applyFont="1" applyBorder="1" applyAlignment="1">
      <alignment horizontal="distributed" vertical="center"/>
    </xf>
    <xf numFmtId="0" fontId="12" fillId="33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33" borderId="63" xfId="0" applyFont="1" applyFill="1" applyBorder="1" applyAlignment="1">
      <alignment horizontal="center" vertical="center" textRotation="255"/>
    </xf>
    <xf numFmtId="0" fontId="6" fillId="33" borderId="31" xfId="0" applyFont="1" applyFill="1" applyBorder="1" applyAlignment="1">
      <alignment horizontal="center" vertical="center" textRotation="255"/>
    </xf>
    <xf numFmtId="10" fontId="3" fillId="0" borderId="11" xfId="41" applyNumberFormat="1" applyFont="1" applyBorder="1" applyAlignment="1">
      <alignment horizontal="center" vertical="center"/>
    </xf>
    <xf numFmtId="10" fontId="3" fillId="0" borderId="11" xfId="41" applyNumberFormat="1" applyFont="1" applyBorder="1" applyAlignment="1">
      <alignment vertical="center"/>
    </xf>
    <xf numFmtId="0" fontId="6" fillId="0" borderId="10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distributed" vertical="center"/>
    </xf>
    <xf numFmtId="0" fontId="6" fillId="33" borderId="93" xfId="0" applyFont="1" applyFill="1" applyBorder="1" applyAlignment="1">
      <alignment horizontal="distributed" vertical="center"/>
    </xf>
    <xf numFmtId="0" fontId="6" fillId="33" borderId="31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93" xfId="0" applyFont="1" applyFill="1" applyBorder="1" applyAlignment="1">
      <alignment horizontal="distributed" vertical="center"/>
    </xf>
    <xf numFmtId="0" fontId="6" fillId="33" borderId="31" xfId="0" applyFont="1" applyFill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right" vertical="center"/>
    </xf>
    <xf numFmtId="0" fontId="13" fillId="33" borderId="34" xfId="0" applyFont="1" applyFill="1" applyBorder="1" applyAlignment="1">
      <alignment horizontal="distributed" vertical="center"/>
    </xf>
    <xf numFmtId="0" fontId="13" fillId="33" borderId="17" xfId="0" applyFont="1" applyFill="1" applyBorder="1" applyAlignment="1">
      <alignment horizontal="distributed" vertical="center"/>
    </xf>
    <xf numFmtId="0" fontId="13" fillId="33" borderId="48" xfId="0" applyFont="1" applyFill="1" applyBorder="1" applyAlignment="1">
      <alignment horizontal="distributed" vertical="center"/>
    </xf>
    <xf numFmtId="0" fontId="13" fillId="33" borderId="47" xfId="0" applyFont="1" applyFill="1" applyBorder="1" applyAlignment="1">
      <alignment horizontal="distributed" vertical="center"/>
    </xf>
    <xf numFmtId="0" fontId="13" fillId="33" borderId="86" xfId="0" applyFont="1" applyFill="1" applyBorder="1" applyAlignment="1">
      <alignment horizontal="distributed" vertical="center"/>
    </xf>
    <xf numFmtId="0" fontId="13" fillId="33" borderId="103" xfId="0" applyFont="1" applyFill="1" applyBorder="1" applyAlignment="1">
      <alignment horizontal="distributed" vertical="center"/>
    </xf>
    <xf numFmtId="0" fontId="6" fillId="33" borderId="30" xfId="0" applyFont="1" applyFill="1" applyBorder="1" applyAlignment="1">
      <alignment horizontal="center" vertical="center" textRotation="255"/>
    </xf>
    <xf numFmtId="0" fontId="6" fillId="33" borderId="14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distributed" vertical="center"/>
    </xf>
    <xf numFmtId="0" fontId="6" fillId="33" borderId="32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textRotation="255"/>
    </xf>
    <xf numFmtId="0" fontId="13" fillId="37" borderId="40" xfId="33" applyFont="1" applyFill="1" applyBorder="1" applyAlignment="1">
      <alignment horizontal="distributed" vertical="center" indent="1"/>
      <protection/>
    </xf>
    <xf numFmtId="0" fontId="13" fillId="37" borderId="11" xfId="33" applyFont="1" applyFill="1" applyBorder="1" applyAlignment="1">
      <alignment horizontal="distributed" vertical="center" indent="1"/>
      <protection/>
    </xf>
    <xf numFmtId="178" fontId="3" fillId="37" borderId="23" xfId="35" applyNumberFormat="1" applyFont="1" applyFill="1" applyBorder="1" applyAlignment="1">
      <alignment horizontal="center" vertical="center"/>
    </xf>
    <xf numFmtId="178" fontId="3" fillId="37" borderId="11" xfId="35" applyNumberFormat="1" applyFont="1" applyFill="1" applyBorder="1" applyAlignment="1">
      <alignment horizontal="right" vertical="center"/>
    </xf>
    <xf numFmtId="185" fontId="3" fillId="34" borderId="73" xfId="34" applyNumberFormat="1" applyFont="1" applyFill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百分比 2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9">
      <selection activeCell="E17" sqref="E17"/>
    </sheetView>
  </sheetViews>
  <sheetFormatPr defaultColWidth="9.00390625" defaultRowHeight="16.5"/>
  <sheetData>
    <row r="1" spans="1:9" ht="15.75">
      <c r="A1" t="s">
        <v>111</v>
      </c>
      <c r="B1" s="297">
        <v>5</v>
      </c>
      <c r="D1" t="s">
        <v>112</v>
      </c>
      <c r="E1" t="s">
        <v>111</v>
      </c>
      <c r="G1" t="s">
        <v>85</v>
      </c>
      <c r="H1" t="s">
        <v>86</v>
      </c>
      <c r="I1" t="s">
        <v>187</v>
      </c>
    </row>
    <row r="2" spans="1:9" ht="15.75">
      <c r="A2" t="s">
        <v>113</v>
      </c>
      <c r="B2" s="297">
        <v>7</v>
      </c>
      <c r="D2" t="s">
        <v>114</v>
      </c>
      <c r="E2" t="s">
        <v>113</v>
      </c>
      <c r="G2" t="s">
        <v>87</v>
      </c>
      <c r="H2" t="s">
        <v>88</v>
      </c>
      <c r="I2" t="s">
        <v>188</v>
      </c>
    </row>
    <row r="3" spans="1:9" ht="15.75">
      <c r="A3" t="s">
        <v>115</v>
      </c>
      <c r="B3" s="297">
        <v>6</v>
      </c>
      <c r="D3" t="s">
        <v>116</v>
      </c>
      <c r="E3" t="s">
        <v>115</v>
      </c>
      <c r="G3" t="s">
        <v>89</v>
      </c>
      <c r="H3" t="s">
        <v>90</v>
      </c>
      <c r="I3" t="s">
        <v>189</v>
      </c>
    </row>
    <row r="4" spans="1:9" ht="15.75">
      <c r="A4" t="s">
        <v>117</v>
      </c>
      <c r="B4" s="297">
        <v>8</v>
      </c>
      <c r="D4" t="s">
        <v>118</v>
      </c>
      <c r="E4" t="s">
        <v>117</v>
      </c>
      <c r="G4" t="s">
        <v>91</v>
      </c>
      <c r="H4" t="s">
        <v>92</v>
      </c>
      <c r="I4" t="s">
        <v>190</v>
      </c>
    </row>
    <row r="5" spans="1:9" ht="15.75">
      <c r="A5" t="s">
        <v>119</v>
      </c>
      <c r="B5" s="297">
        <v>3</v>
      </c>
      <c r="D5" t="s">
        <v>120</v>
      </c>
      <c r="E5" t="s">
        <v>119</v>
      </c>
      <c r="G5" t="s">
        <v>93</v>
      </c>
      <c r="H5" t="s">
        <v>94</v>
      </c>
      <c r="I5" t="s">
        <v>191</v>
      </c>
    </row>
    <row r="6" spans="1:9" ht="15.75">
      <c r="A6" t="s">
        <v>121</v>
      </c>
      <c r="B6" s="297">
        <v>11</v>
      </c>
      <c r="D6" t="s">
        <v>122</v>
      </c>
      <c r="E6" t="s">
        <v>121</v>
      </c>
      <c r="G6" t="s">
        <v>95</v>
      </c>
      <c r="H6" t="s">
        <v>96</v>
      </c>
      <c r="I6" t="s">
        <v>192</v>
      </c>
    </row>
    <row r="7" spans="1:9" ht="15.75">
      <c r="A7" t="s">
        <v>123</v>
      </c>
      <c r="B7" s="297">
        <v>9</v>
      </c>
      <c r="D7" t="s">
        <v>124</v>
      </c>
      <c r="E7" t="s">
        <v>123</v>
      </c>
      <c r="G7" t="s">
        <v>97</v>
      </c>
      <c r="H7" t="s">
        <v>98</v>
      </c>
      <c r="I7" t="s">
        <v>194</v>
      </c>
    </row>
    <row r="8" spans="1:9" ht="15.75">
      <c r="A8" t="s">
        <v>125</v>
      </c>
      <c r="B8" s="297">
        <v>4</v>
      </c>
      <c r="D8" t="s">
        <v>126</v>
      </c>
      <c r="E8" t="s">
        <v>125</v>
      </c>
      <c r="G8" t="s">
        <v>99</v>
      </c>
      <c r="H8" t="s">
        <v>100</v>
      </c>
      <c r="I8" t="s">
        <v>195</v>
      </c>
    </row>
    <row r="9" spans="1:9" ht="15.75">
      <c r="A9" t="s">
        <v>127</v>
      </c>
      <c r="B9" s="297">
        <v>1</v>
      </c>
      <c r="D9" t="s">
        <v>128</v>
      </c>
      <c r="E9" t="s">
        <v>127</v>
      </c>
      <c r="G9" t="s">
        <v>101</v>
      </c>
      <c r="H9" t="s">
        <v>102</v>
      </c>
      <c r="I9" t="s">
        <v>196</v>
      </c>
    </row>
    <row r="10" spans="1:9" ht="15.75">
      <c r="A10" t="s">
        <v>129</v>
      </c>
      <c r="B10" s="297">
        <v>10</v>
      </c>
      <c r="D10" t="s">
        <v>130</v>
      </c>
      <c r="E10" t="s">
        <v>129</v>
      </c>
      <c r="G10" t="s">
        <v>103</v>
      </c>
      <c r="H10" t="s">
        <v>104</v>
      </c>
      <c r="I10" t="s">
        <v>197</v>
      </c>
    </row>
    <row r="11" spans="1:9" ht="15.75">
      <c r="A11" t="s">
        <v>131</v>
      </c>
      <c r="B11" s="297">
        <v>2</v>
      </c>
      <c r="D11" t="s">
        <v>132</v>
      </c>
      <c r="E11" t="s">
        <v>131</v>
      </c>
      <c r="I11" t="s">
        <v>198</v>
      </c>
    </row>
    <row r="12" spans="1:9" ht="15.75">
      <c r="A12" t="s">
        <v>133</v>
      </c>
      <c r="B12" s="54">
        <v>12</v>
      </c>
      <c r="D12" t="s">
        <v>134</v>
      </c>
      <c r="E12" t="s">
        <v>133</v>
      </c>
      <c r="I12" t="s">
        <v>199</v>
      </c>
    </row>
    <row r="13" spans="1:9" ht="15.75">
      <c r="A13" t="s">
        <v>135</v>
      </c>
      <c r="B13" s="54">
        <v>13</v>
      </c>
      <c r="D13" t="s">
        <v>136</v>
      </c>
      <c r="E13" t="s">
        <v>135</v>
      </c>
      <c r="I13" t="s">
        <v>200</v>
      </c>
    </row>
    <row r="14" spans="1:9" ht="15.75">
      <c r="A14" t="s">
        <v>137</v>
      </c>
      <c r="B14" s="54">
        <v>14</v>
      </c>
      <c r="D14" t="s">
        <v>138</v>
      </c>
      <c r="E14" t="s">
        <v>137</v>
      </c>
      <c r="I14" t="s">
        <v>201</v>
      </c>
    </row>
    <row r="15" spans="1:9" ht="15.75">
      <c r="A15" t="s">
        <v>139</v>
      </c>
      <c r="B15" s="54">
        <v>15</v>
      </c>
      <c r="D15" t="s">
        <v>140</v>
      </c>
      <c r="E15" t="s">
        <v>139</v>
      </c>
      <c r="I15" t="s">
        <v>202</v>
      </c>
    </row>
    <row r="16" spans="1:9" ht="15.75">
      <c r="A16" t="s">
        <v>141</v>
      </c>
      <c r="B16" s="54">
        <v>16</v>
      </c>
      <c r="D16" t="s">
        <v>142</v>
      </c>
      <c r="E16" t="s">
        <v>141</v>
      </c>
      <c r="I16" t="s">
        <v>203</v>
      </c>
    </row>
    <row r="17" spans="1:9" ht="15.75">
      <c r="A17" t="s">
        <v>143</v>
      </c>
      <c r="B17" s="54">
        <v>17</v>
      </c>
      <c r="D17" t="s">
        <v>144</v>
      </c>
      <c r="E17" t="s">
        <v>143</v>
      </c>
      <c r="I17" t="s">
        <v>204</v>
      </c>
    </row>
    <row r="18" spans="1:9" ht="15.75">
      <c r="A18" t="s">
        <v>145</v>
      </c>
      <c r="B18" s="54">
        <v>18</v>
      </c>
      <c r="D18" t="s">
        <v>146</v>
      </c>
      <c r="E18" t="s">
        <v>145</v>
      </c>
      <c r="I18" t="s">
        <v>205</v>
      </c>
    </row>
    <row r="19" spans="1:9" ht="15.75">
      <c r="A19" t="s">
        <v>147</v>
      </c>
      <c r="B19" s="54">
        <v>19</v>
      </c>
      <c r="D19" t="s">
        <v>148</v>
      </c>
      <c r="E19" t="s">
        <v>147</v>
      </c>
      <c r="I19" t="s">
        <v>206</v>
      </c>
    </row>
    <row r="20" spans="1:9" ht="15.75">
      <c r="A20" t="s">
        <v>149</v>
      </c>
      <c r="B20" s="54">
        <v>20</v>
      </c>
      <c r="D20" t="s">
        <v>150</v>
      </c>
      <c r="E20" t="s">
        <v>149</v>
      </c>
      <c r="I20" t="s">
        <v>193</v>
      </c>
    </row>
    <row r="21" spans="1:9" ht="15.75">
      <c r="A21" t="s">
        <v>151</v>
      </c>
      <c r="B21" s="54">
        <v>21</v>
      </c>
      <c r="D21" t="s">
        <v>152</v>
      </c>
      <c r="E21" t="s">
        <v>151</v>
      </c>
      <c r="I21" t="s">
        <v>207</v>
      </c>
    </row>
    <row r="22" spans="1:9" ht="15.75">
      <c r="A22" t="s">
        <v>153</v>
      </c>
      <c r="B22" s="54">
        <v>22</v>
      </c>
      <c r="D22" t="s">
        <v>154</v>
      </c>
      <c r="E22" t="s">
        <v>153</v>
      </c>
      <c r="I22" t="s">
        <v>208</v>
      </c>
    </row>
    <row r="23" spans="1:9" ht="15.75">
      <c r="A23" t="s">
        <v>155</v>
      </c>
      <c r="B23" s="54">
        <v>23</v>
      </c>
      <c r="D23" t="s">
        <v>156</v>
      </c>
      <c r="E23" t="s">
        <v>155</v>
      </c>
      <c r="I23" t="s">
        <v>209</v>
      </c>
    </row>
    <row r="24" spans="1:9" ht="15.75">
      <c r="A24" t="s">
        <v>157</v>
      </c>
      <c r="B24" s="54">
        <v>24</v>
      </c>
      <c r="D24" t="s">
        <v>158</v>
      </c>
      <c r="E24" t="s">
        <v>157</v>
      </c>
      <c r="I24" t="s">
        <v>210</v>
      </c>
    </row>
    <row r="25" spans="1:9" ht="15.75">
      <c r="A25" t="s">
        <v>159</v>
      </c>
      <c r="B25" s="54">
        <v>25</v>
      </c>
      <c r="D25" t="s">
        <v>160</v>
      </c>
      <c r="E25" t="s">
        <v>159</v>
      </c>
      <c r="I25" t="s">
        <v>211</v>
      </c>
    </row>
    <row r="26" spans="1:9" ht="15.75">
      <c r="A26" t="s">
        <v>161</v>
      </c>
      <c r="B26" s="54">
        <v>26</v>
      </c>
      <c r="D26" t="s">
        <v>162</v>
      </c>
      <c r="E26" t="s">
        <v>161</v>
      </c>
      <c r="I26" t="s">
        <v>212</v>
      </c>
    </row>
    <row r="27" spans="1:5" ht="15.75">
      <c r="A27" t="s">
        <v>163</v>
      </c>
      <c r="B27" s="54">
        <v>27</v>
      </c>
      <c r="D27" t="s">
        <v>164</v>
      </c>
      <c r="E27" t="s">
        <v>163</v>
      </c>
    </row>
    <row r="28" spans="1:5" ht="15.75">
      <c r="A28" t="s">
        <v>165</v>
      </c>
      <c r="B28" s="54">
        <v>28</v>
      </c>
      <c r="D28" t="s">
        <v>166</v>
      </c>
      <c r="E28" t="s">
        <v>165</v>
      </c>
    </row>
    <row r="29" spans="1:5" ht="15.75">
      <c r="A29" t="s">
        <v>167</v>
      </c>
      <c r="B29" s="54">
        <v>29</v>
      </c>
      <c r="D29" t="s">
        <v>168</v>
      </c>
      <c r="E29" t="s">
        <v>167</v>
      </c>
    </row>
    <row r="30" spans="1:5" ht="15.75">
      <c r="A30" t="s">
        <v>169</v>
      </c>
      <c r="B30" s="54">
        <v>30</v>
      </c>
      <c r="D30" t="s">
        <v>170</v>
      </c>
      <c r="E30" t="s">
        <v>169</v>
      </c>
    </row>
    <row r="31" spans="1:5" ht="15.75">
      <c r="A31" t="s">
        <v>171</v>
      </c>
      <c r="B31" s="54">
        <v>31</v>
      </c>
      <c r="D31" t="s">
        <v>172</v>
      </c>
      <c r="E31" t="s">
        <v>171</v>
      </c>
    </row>
    <row r="32" spans="1:5" ht="15.75">
      <c r="A32" t="s">
        <v>173</v>
      </c>
      <c r="B32" s="54">
        <v>32</v>
      </c>
      <c r="D32" t="s">
        <v>174</v>
      </c>
      <c r="E32" t="s">
        <v>173</v>
      </c>
    </row>
    <row r="33" spans="1:5" ht="15.75">
      <c r="A33" t="s">
        <v>175</v>
      </c>
      <c r="B33" s="54">
        <v>33</v>
      </c>
      <c r="D33" t="s">
        <v>176</v>
      </c>
      <c r="E33" t="s">
        <v>175</v>
      </c>
    </row>
    <row r="34" spans="1:5" ht="15.75">
      <c r="A34" t="s">
        <v>177</v>
      </c>
      <c r="B34" s="54">
        <v>34</v>
      </c>
      <c r="D34" t="s">
        <v>178</v>
      </c>
      <c r="E34" t="s">
        <v>177</v>
      </c>
    </row>
    <row r="35" spans="1:5" ht="15.75">
      <c r="A35" t="s">
        <v>179</v>
      </c>
      <c r="B35" s="54">
        <v>35</v>
      </c>
      <c r="D35" t="s">
        <v>180</v>
      </c>
      <c r="E35" t="s">
        <v>179</v>
      </c>
    </row>
    <row r="36" spans="1:5" ht="15.75">
      <c r="A36" t="s">
        <v>181</v>
      </c>
      <c r="B36" s="54">
        <v>36</v>
      </c>
      <c r="D36" t="s">
        <v>182</v>
      </c>
      <c r="E36" t="s">
        <v>181</v>
      </c>
    </row>
    <row r="37" spans="1:5" ht="15.75">
      <c r="A37" t="s">
        <v>183</v>
      </c>
      <c r="B37" s="54">
        <v>37</v>
      </c>
      <c r="D37" t="s">
        <v>184</v>
      </c>
      <c r="E37" t="s">
        <v>183</v>
      </c>
    </row>
    <row r="38" spans="1:5" ht="15.75">
      <c r="A38" t="s">
        <v>185</v>
      </c>
      <c r="B38" s="54">
        <v>38</v>
      </c>
      <c r="D38" t="s">
        <v>186</v>
      </c>
      <c r="E38" t="s">
        <v>185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CC"/>
    <pageSetUpPr fitToPage="1"/>
  </sheetPr>
  <dimension ref="A1:AD34"/>
  <sheetViews>
    <sheetView zoomScale="70" zoomScaleNormal="70" zoomScaleSheetLayoutView="55" zoomScalePageLayoutView="0" workbookViewId="0" topLeftCell="A7">
      <selection activeCell="R13" sqref="R13"/>
    </sheetView>
  </sheetViews>
  <sheetFormatPr defaultColWidth="0" defaultRowHeight="16.5"/>
  <cols>
    <col min="1" max="1" width="4.125" style="9" customWidth="1"/>
    <col min="2" max="2" width="7.875" style="9" customWidth="1"/>
    <col min="3" max="3" width="6.75390625" style="30" customWidth="1"/>
    <col min="4" max="5" width="7.25390625" style="9" customWidth="1"/>
    <col min="6" max="6" width="6.75390625" style="9" customWidth="1"/>
    <col min="7" max="17" width="5.25390625" style="9" customWidth="1"/>
    <col min="18" max="18" width="11.75390625" style="9" customWidth="1"/>
    <col min="19" max="19" width="10.75390625" style="9" customWidth="1"/>
    <col min="20" max="20" width="10.75390625" style="31" customWidth="1"/>
    <col min="21" max="24" width="4.75390625" style="9" customWidth="1"/>
    <col min="25" max="26" width="10.75390625" style="9" customWidth="1"/>
    <col min="27" max="27" width="11.25390625" style="9" customWidth="1"/>
    <col min="28" max="28" width="9.875" style="84" customWidth="1"/>
    <col min="29" max="29" width="8.75390625" style="7" customWidth="1"/>
    <col min="30" max="30" width="7.375" style="8" customWidth="1"/>
    <col min="31" max="31" width="6.875" style="9" customWidth="1"/>
    <col min="32" max="32" width="6.75390625" style="9" customWidth="1"/>
    <col min="33" max="38" width="0" style="9" hidden="1" customWidth="1"/>
    <col min="39" max="16384" width="9.00390625" style="9" hidden="1" customWidth="1"/>
  </cols>
  <sheetData>
    <row r="1" spans="1:28" ht="42" customHeight="1" thickBot="1">
      <c r="A1" s="502" t="s">
        <v>73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47" t="str">
        <f>'1月 '!R1</f>
        <v>112年</v>
      </c>
      <c r="S1" s="147" t="s">
        <v>235</v>
      </c>
      <c r="T1" s="147"/>
      <c r="U1" s="147"/>
      <c r="V1" s="147"/>
      <c r="W1" s="147"/>
      <c r="X1" s="147"/>
      <c r="Y1" s="147"/>
      <c r="Z1" s="147"/>
      <c r="AA1" s="147"/>
      <c r="AB1" s="300"/>
    </row>
    <row r="2" spans="1:28" ht="30" customHeight="1">
      <c r="A2" s="510" t="s">
        <v>1</v>
      </c>
      <c r="B2" s="511"/>
      <c r="C2" s="511"/>
      <c r="D2" s="511"/>
      <c r="E2" s="511"/>
      <c r="F2" s="512"/>
      <c r="G2" s="513" t="s">
        <v>2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473" t="s">
        <v>3</v>
      </c>
      <c r="V2" s="474"/>
      <c r="W2" s="474"/>
      <c r="X2" s="474"/>
      <c r="Y2" s="474"/>
      <c r="Z2" s="474"/>
      <c r="AA2" s="475"/>
      <c r="AB2" s="517" t="s">
        <v>45</v>
      </c>
    </row>
    <row r="3" spans="1:28" ht="20.25" customHeight="1">
      <c r="A3" s="490" t="s">
        <v>4</v>
      </c>
      <c r="B3" s="479" t="s">
        <v>5</v>
      </c>
      <c r="C3" s="470" t="s">
        <v>6</v>
      </c>
      <c r="D3" s="503" t="s">
        <v>46</v>
      </c>
      <c r="E3" s="479" t="s">
        <v>240</v>
      </c>
      <c r="F3" s="479" t="s">
        <v>47</v>
      </c>
      <c r="G3" s="470" t="s">
        <v>48</v>
      </c>
      <c r="H3" s="507" t="s">
        <v>49</v>
      </c>
      <c r="I3" s="508"/>
      <c r="J3" s="508"/>
      <c r="K3" s="508"/>
      <c r="L3" s="508"/>
      <c r="M3" s="508"/>
      <c r="N3" s="508"/>
      <c r="O3" s="508"/>
      <c r="P3" s="508"/>
      <c r="Q3" s="509"/>
      <c r="R3" s="479" t="s">
        <v>50</v>
      </c>
      <c r="S3" s="506" t="s">
        <v>55</v>
      </c>
      <c r="T3" s="496" t="s">
        <v>51</v>
      </c>
      <c r="U3" s="476" t="s">
        <v>52</v>
      </c>
      <c r="V3" s="477" t="s">
        <v>53</v>
      </c>
      <c r="W3" s="477"/>
      <c r="X3" s="477"/>
      <c r="Y3" s="506" t="s">
        <v>54</v>
      </c>
      <c r="Z3" s="506" t="s">
        <v>56</v>
      </c>
      <c r="AA3" s="482" t="s">
        <v>57</v>
      </c>
      <c r="AB3" s="518"/>
    </row>
    <row r="4" spans="1:28" ht="20.25" customHeight="1">
      <c r="A4" s="491"/>
      <c r="B4" s="480"/>
      <c r="C4" s="471"/>
      <c r="D4" s="504"/>
      <c r="E4" s="504"/>
      <c r="F4" s="480"/>
      <c r="G4" s="471"/>
      <c r="H4" s="470" t="s">
        <v>58</v>
      </c>
      <c r="I4" s="470" t="s">
        <v>59</v>
      </c>
      <c r="J4" s="514" t="s">
        <v>60</v>
      </c>
      <c r="K4" s="515"/>
      <c r="L4" s="515"/>
      <c r="M4" s="515"/>
      <c r="N4" s="515"/>
      <c r="O4" s="515"/>
      <c r="P4" s="516"/>
      <c r="Q4" s="470" t="s">
        <v>61</v>
      </c>
      <c r="R4" s="480"/>
      <c r="S4" s="506"/>
      <c r="T4" s="497"/>
      <c r="U4" s="476"/>
      <c r="V4" s="478" t="s">
        <v>62</v>
      </c>
      <c r="W4" s="478" t="s">
        <v>63</v>
      </c>
      <c r="X4" s="478" t="s">
        <v>61</v>
      </c>
      <c r="Y4" s="506"/>
      <c r="Z4" s="506"/>
      <c r="AA4" s="482"/>
      <c r="AB4" s="518"/>
    </row>
    <row r="5" spans="1:30" s="15" customFormat="1" ht="20.25" customHeight="1">
      <c r="A5" s="492"/>
      <c r="B5" s="481"/>
      <c r="C5" s="472"/>
      <c r="D5" s="505"/>
      <c r="E5" s="505"/>
      <c r="F5" s="481"/>
      <c r="G5" s="472"/>
      <c r="H5" s="472"/>
      <c r="I5" s="472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2" t="s">
        <v>70</v>
      </c>
      <c r="Q5" s="472"/>
      <c r="R5" s="481"/>
      <c r="S5" s="506"/>
      <c r="T5" s="498"/>
      <c r="U5" s="476"/>
      <c r="V5" s="478"/>
      <c r="W5" s="478"/>
      <c r="X5" s="478"/>
      <c r="Y5" s="506"/>
      <c r="Z5" s="506"/>
      <c r="AA5" s="482"/>
      <c r="AB5" s="519"/>
      <c r="AC5" s="13"/>
      <c r="AD5" s="14"/>
    </row>
    <row r="6" spans="1:30" ht="35.25" customHeight="1">
      <c r="A6" s="16">
        <v>1</v>
      </c>
      <c r="B6" s="75" t="s">
        <v>611</v>
      </c>
      <c r="C6" s="172" t="s">
        <v>125</v>
      </c>
      <c r="D6" s="50" t="s">
        <v>612</v>
      </c>
      <c r="E6" s="324" t="s">
        <v>613</v>
      </c>
      <c r="F6" s="75" t="s">
        <v>253</v>
      </c>
      <c r="G6" s="107"/>
      <c r="H6" s="20"/>
      <c r="I6" s="20"/>
      <c r="J6" s="20"/>
      <c r="K6" s="20"/>
      <c r="L6" s="20"/>
      <c r="M6" s="20"/>
      <c r="N6" s="20"/>
      <c r="O6" s="20"/>
      <c r="P6" s="21"/>
      <c r="Q6" s="20">
        <v>0</v>
      </c>
      <c r="R6" s="22"/>
      <c r="S6" s="25"/>
      <c r="T6" s="23"/>
      <c r="U6" s="24">
        <v>5</v>
      </c>
      <c r="V6" s="20">
        <v>0</v>
      </c>
      <c r="W6" s="20">
        <v>7</v>
      </c>
      <c r="X6" s="20">
        <v>7</v>
      </c>
      <c r="Y6" s="25">
        <v>862</v>
      </c>
      <c r="Z6" s="25">
        <v>2555.99</v>
      </c>
      <c r="AA6" s="26">
        <v>28000</v>
      </c>
      <c r="AB6" s="45"/>
      <c r="AC6" s="168">
        <v>4000</v>
      </c>
      <c r="AD6" s="28"/>
    </row>
    <row r="7" spans="1:30" ht="35.25" customHeight="1">
      <c r="A7" s="16">
        <v>2</v>
      </c>
      <c r="B7" s="75" t="s">
        <v>614</v>
      </c>
      <c r="C7" s="172" t="s">
        <v>125</v>
      </c>
      <c r="D7" s="50" t="s">
        <v>615</v>
      </c>
      <c r="E7" s="324" t="s">
        <v>616</v>
      </c>
      <c r="F7" s="75" t="s">
        <v>547</v>
      </c>
      <c r="G7" s="19" t="s">
        <v>617</v>
      </c>
      <c r="H7" s="20">
        <v>7</v>
      </c>
      <c r="I7" s="20">
        <v>0</v>
      </c>
      <c r="J7" s="20">
        <v>238</v>
      </c>
      <c r="K7" s="20">
        <v>124</v>
      </c>
      <c r="L7" s="20">
        <v>1</v>
      </c>
      <c r="M7" s="20">
        <v>0</v>
      </c>
      <c r="N7" s="20">
        <v>0</v>
      </c>
      <c r="O7" s="20">
        <v>0</v>
      </c>
      <c r="P7" s="21">
        <v>0</v>
      </c>
      <c r="Q7" s="20">
        <v>370</v>
      </c>
      <c r="R7" s="22">
        <v>42555.84</v>
      </c>
      <c r="S7" s="25">
        <v>45168.84</v>
      </c>
      <c r="T7" s="23">
        <v>500000</v>
      </c>
      <c r="U7" s="24"/>
      <c r="V7" s="20"/>
      <c r="W7" s="20"/>
      <c r="X7" s="20">
        <v>0</v>
      </c>
      <c r="Y7" s="25"/>
      <c r="Z7" s="25"/>
      <c r="AA7" s="26"/>
      <c r="AB7" s="301"/>
      <c r="AC7" s="175">
        <v>36.59364646033574</v>
      </c>
      <c r="AD7" s="28"/>
    </row>
    <row r="8" spans="1:30" ht="35.25" customHeight="1">
      <c r="A8" s="16">
        <v>3</v>
      </c>
      <c r="B8" s="10" t="s">
        <v>618</v>
      </c>
      <c r="C8" s="172" t="s">
        <v>123</v>
      </c>
      <c r="D8" s="10" t="s">
        <v>619</v>
      </c>
      <c r="E8" s="325" t="s">
        <v>620</v>
      </c>
      <c r="F8" s="75" t="s">
        <v>253</v>
      </c>
      <c r="G8" s="19" t="s">
        <v>257</v>
      </c>
      <c r="H8" s="20">
        <v>1</v>
      </c>
      <c r="I8" s="20">
        <v>0</v>
      </c>
      <c r="J8" s="20">
        <v>0</v>
      </c>
      <c r="K8" s="20">
        <v>0</v>
      </c>
      <c r="L8" s="20">
        <v>65</v>
      </c>
      <c r="M8" s="20">
        <v>4</v>
      </c>
      <c r="N8" s="20">
        <v>0</v>
      </c>
      <c r="O8" s="20">
        <v>0</v>
      </c>
      <c r="P8" s="21">
        <v>0</v>
      </c>
      <c r="Q8" s="20">
        <v>70</v>
      </c>
      <c r="R8" s="22">
        <v>9693.73</v>
      </c>
      <c r="S8" s="25">
        <v>9984.54</v>
      </c>
      <c r="T8" s="23">
        <v>91800</v>
      </c>
      <c r="U8" s="24"/>
      <c r="V8" s="20"/>
      <c r="W8" s="20"/>
      <c r="X8" s="20">
        <v>0</v>
      </c>
      <c r="Y8" s="25"/>
      <c r="Z8" s="25"/>
      <c r="AA8" s="26"/>
      <c r="AB8" s="301"/>
      <c r="AC8" s="175">
        <v>30.39409671153256</v>
      </c>
      <c r="AD8" s="28"/>
    </row>
    <row r="9" spans="1:30" ht="35.25" customHeight="1">
      <c r="A9" s="16">
        <v>4</v>
      </c>
      <c r="B9" s="75" t="s">
        <v>621</v>
      </c>
      <c r="C9" s="172" t="s">
        <v>129</v>
      </c>
      <c r="D9" s="50" t="s">
        <v>314</v>
      </c>
      <c r="E9" s="324" t="s">
        <v>622</v>
      </c>
      <c r="F9" s="75" t="s">
        <v>313</v>
      </c>
      <c r="G9" s="107"/>
      <c r="H9" s="20"/>
      <c r="I9" s="20"/>
      <c r="J9" s="20"/>
      <c r="K9" s="20"/>
      <c r="L9" s="20"/>
      <c r="M9" s="20"/>
      <c r="N9" s="20"/>
      <c r="O9" s="20"/>
      <c r="P9" s="21"/>
      <c r="Q9" s="20">
        <v>0</v>
      </c>
      <c r="R9" s="22"/>
      <c r="S9" s="25"/>
      <c r="T9" s="23"/>
      <c r="U9" s="24">
        <v>4</v>
      </c>
      <c r="V9" s="20">
        <v>0</v>
      </c>
      <c r="W9" s="20">
        <v>17</v>
      </c>
      <c r="X9" s="20">
        <v>17</v>
      </c>
      <c r="Y9" s="25">
        <v>1883.17</v>
      </c>
      <c r="Z9" s="25">
        <v>3371.68</v>
      </c>
      <c r="AA9" s="26">
        <v>36750</v>
      </c>
      <c r="AB9" s="301"/>
      <c r="AC9" s="168">
        <v>2161.764705882353</v>
      </c>
      <c r="AD9" s="28"/>
    </row>
    <row r="10" spans="1:30" ht="35.25" customHeight="1">
      <c r="A10" s="16">
        <v>5</v>
      </c>
      <c r="B10" s="75" t="s">
        <v>623</v>
      </c>
      <c r="C10" s="172" t="s">
        <v>137</v>
      </c>
      <c r="D10" s="10" t="s">
        <v>624</v>
      </c>
      <c r="E10" s="324" t="s">
        <v>625</v>
      </c>
      <c r="F10" s="75" t="s">
        <v>626</v>
      </c>
      <c r="G10" s="19"/>
      <c r="H10" s="20"/>
      <c r="I10" s="20"/>
      <c r="J10" s="20"/>
      <c r="K10" s="20"/>
      <c r="L10" s="20"/>
      <c r="M10" s="20"/>
      <c r="N10" s="20"/>
      <c r="O10" s="20"/>
      <c r="P10" s="21"/>
      <c r="Q10" s="20">
        <v>0</v>
      </c>
      <c r="R10" s="22"/>
      <c r="S10" s="25"/>
      <c r="T10" s="23"/>
      <c r="U10" s="24">
        <v>1</v>
      </c>
      <c r="V10" s="20">
        <v>8</v>
      </c>
      <c r="W10" s="20">
        <v>0</v>
      </c>
      <c r="X10" s="20">
        <v>8</v>
      </c>
      <c r="Y10" s="25">
        <v>2605.23</v>
      </c>
      <c r="Z10" s="25">
        <v>2101.56</v>
      </c>
      <c r="AA10" s="51">
        <v>29500</v>
      </c>
      <c r="AB10" s="301" t="s">
        <v>483</v>
      </c>
      <c r="AC10" s="168">
        <v>3687.5</v>
      </c>
      <c r="AD10" s="28"/>
    </row>
    <row r="11" spans="1:30" ht="35.25" customHeight="1">
      <c r="A11" s="16">
        <v>6</v>
      </c>
      <c r="B11" s="75" t="s">
        <v>283</v>
      </c>
      <c r="C11" s="172" t="s">
        <v>149</v>
      </c>
      <c r="D11" s="50" t="s">
        <v>627</v>
      </c>
      <c r="E11" s="324" t="s">
        <v>628</v>
      </c>
      <c r="F11" s="50" t="s">
        <v>282</v>
      </c>
      <c r="G11" s="19"/>
      <c r="H11" s="20"/>
      <c r="I11" s="20"/>
      <c r="J11" s="20"/>
      <c r="K11" s="20"/>
      <c r="L11" s="20"/>
      <c r="M11" s="20"/>
      <c r="N11" s="20"/>
      <c r="O11" s="20"/>
      <c r="P11" s="21"/>
      <c r="Q11" s="20">
        <v>0</v>
      </c>
      <c r="R11" s="22"/>
      <c r="S11" s="25"/>
      <c r="T11" s="23"/>
      <c r="U11" s="60" t="s">
        <v>421</v>
      </c>
      <c r="V11" s="20">
        <v>0</v>
      </c>
      <c r="W11" s="20">
        <v>33</v>
      </c>
      <c r="X11" s="20">
        <v>33</v>
      </c>
      <c r="Y11" s="25">
        <v>2805.75</v>
      </c>
      <c r="Z11" s="25">
        <v>5547.82</v>
      </c>
      <c r="AA11" s="51">
        <v>56000</v>
      </c>
      <c r="AB11" s="301"/>
      <c r="AC11" s="168">
        <v>1696.969696969697</v>
      </c>
      <c r="AD11" s="28"/>
    </row>
    <row r="12" spans="1:30" ht="35.25" customHeight="1">
      <c r="A12" s="16">
        <v>7</v>
      </c>
      <c r="B12" s="75" t="s">
        <v>532</v>
      </c>
      <c r="C12" s="172" t="s">
        <v>157</v>
      </c>
      <c r="D12" s="50" t="s">
        <v>629</v>
      </c>
      <c r="E12" s="324" t="s">
        <v>630</v>
      </c>
      <c r="F12" s="75" t="s">
        <v>253</v>
      </c>
      <c r="G12" s="19" t="s">
        <v>320</v>
      </c>
      <c r="H12" s="20">
        <v>0</v>
      </c>
      <c r="I12" s="20">
        <v>0</v>
      </c>
      <c r="J12" s="20">
        <v>0</v>
      </c>
      <c r="K12" s="20">
        <v>8</v>
      </c>
      <c r="L12" s="20">
        <v>0</v>
      </c>
      <c r="M12" s="20">
        <v>0</v>
      </c>
      <c r="N12" s="20">
        <v>0</v>
      </c>
      <c r="O12" s="20">
        <v>0</v>
      </c>
      <c r="P12" s="21">
        <v>0</v>
      </c>
      <c r="Q12" s="20">
        <v>8</v>
      </c>
      <c r="R12" s="22">
        <v>814.29</v>
      </c>
      <c r="S12" s="25">
        <v>814.29</v>
      </c>
      <c r="T12" s="23">
        <v>8068</v>
      </c>
      <c r="U12" s="60"/>
      <c r="V12" s="20"/>
      <c r="W12" s="20"/>
      <c r="X12" s="20">
        <v>0</v>
      </c>
      <c r="Y12" s="25"/>
      <c r="Z12" s="25"/>
      <c r="AA12" s="51"/>
      <c r="AB12" s="45" t="s">
        <v>330</v>
      </c>
      <c r="AC12" s="175">
        <v>32.753778604877</v>
      </c>
      <c r="AD12" s="28"/>
    </row>
    <row r="13" spans="1:30" ht="35.25" customHeight="1">
      <c r="A13" s="16">
        <v>8</v>
      </c>
      <c r="B13" s="10" t="s">
        <v>631</v>
      </c>
      <c r="C13" s="172" t="s">
        <v>159</v>
      </c>
      <c r="D13" s="50" t="s">
        <v>632</v>
      </c>
      <c r="E13" s="324" t="s">
        <v>633</v>
      </c>
      <c r="F13" s="50" t="s">
        <v>282</v>
      </c>
      <c r="G13" s="19" t="s">
        <v>320</v>
      </c>
      <c r="H13" s="20">
        <v>0</v>
      </c>
      <c r="I13" s="20">
        <v>0</v>
      </c>
      <c r="J13" s="20">
        <v>0</v>
      </c>
      <c r="K13" s="20">
        <v>20</v>
      </c>
      <c r="L13" s="20">
        <v>20</v>
      </c>
      <c r="M13" s="20">
        <v>20</v>
      </c>
      <c r="N13" s="20">
        <v>20</v>
      </c>
      <c r="O13" s="20">
        <v>0</v>
      </c>
      <c r="P13" s="21">
        <v>0</v>
      </c>
      <c r="Q13" s="20">
        <v>80</v>
      </c>
      <c r="R13" s="22">
        <v>6827.27</v>
      </c>
      <c r="S13" s="25">
        <v>6948.75</v>
      </c>
      <c r="T13" s="23">
        <v>51270</v>
      </c>
      <c r="U13" s="24"/>
      <c r="V13" s="20"/>
      <c r="W13" s="20"/>
      <c r="X13" s="20">
        <v>0</v>
      </c>
      <c r="Y13" s="25"/>
      <c r="Z13" s="25"/>
      <c r="AA13" s="26"/>
      <c r="AB13" s="45" t="s">
        <v>330</v>
      </c>
      <c r="AC13" s="344">
        <v>24.391092398745837</v>
      </c>
      <c r="AD13" s="28"/>
    </row>
    <row r="14" spans="1:30" ht="35.25" customHeight="1">
      <c r="A14" s="16">
        <v>9</v>
      </c>
      <c r="B14" s="75" t="s">
        <v>634</v>
      </c>
      <c r="C14" s="172" t="s">
        <v>159</v>
      </c>
      <c r="D14" s="74" t="s">
        <v>280</v>
      </c>
      <c r="E14" s="324" t="s">
        <v>635</v>
      </c>
      <c r="F14" s="50" t="s">
        <v>282</v>
      </c>
      <c r="G14" s="107"/>
      <c r="H14" s="20"/>
      <c r="I14" s="20"/>
      <c r="J14" s="20"/>
      <c r="K14" s="20"/>
      <c r="L14" s="20"/>
      <c r="M14" s="20"/>
      <c r="N14" s="20"/>
      <c r="O14" s="20"/>
      <c r="P14" s="21"/>
      <c r="Q14" s="20">
        <v>0</v>
      </c>
      <c r="R14" s="22"/>
      <c r="S14" s="25"/>
      <c r="T14" s="23"/>
      <c r="U14" s="24">
        <v>4</v>
      </c>
      <c r="V14" s="20">
        <v>0</v>
      </c>
      <c r="W14" s="20">
        <v>36</v>
      </c>
      <c r="X14" s="20">
        <v>36</v>
      </c>
      <c r="Y14" s="25">
        <v>3204</v>
      </c>
      <c r="Z14" s="25">
        <v>5673.23</v>
      </c>
      <c r="AA14" s="51">
        <v>45000</v>
      </c>
      <c r="AB14" s="45"/>
      <c r="AC14" s="168">
        <v>1250</v>
      </c>
      <c r="AD14" s="28"/>
    </row>
    <row r="15" spans="1:30" ht="35.25" customHeight="1" thickBot="1">
      <c r="A15" s="16">
        <v>10</v>
      </c>
      <c r="B15" s="75" t="s">
        <v>636</v>
      </c>
      <c r="C15" s="172" t="s">
        <v>167</v>
      </c>
      <c r="D15" s="50" t="s">
        <v>637</v>
      </c>
      <c r="E15" s="324" t="s">
        <v>638</v>
      </c>
      <c r="F15" s="50" t="s">
        <v>282</v>
      </c>
      <c r="G15" s="19"/>
      <c r="H15" s="20"/>
      <c r="I15" s="20"/>
      <c r="J15" s="20"/>
      <c r="K15" s="20"/>
      <c r="L15" s="20"/>
      <c r="M15" s="20"/>
      <c r="N15" s="20"/>
      <c r="O15" s="20"/>
      <c r="P15" s="21"/>
      <c r="Q15" s="20">
        <v>0</v>
      </c>
      <c r="R15" s="22"/>
      <c r="S15" s="25"/>
      <c r="T15" s="23"/>
      <c r="U15" s="60">
        <v>3</v>
      </c>
      <c r="V15" s="20">
        <v>0</v>
      </c>
      <c r="W15" s="20">
        <v>4</v>
      </c>
      <c r="X15" s="20">
        <v>4</v>
      </c>
      <c r="Y15" s="25">
        <v>406.17</v>
      </c>
      <c r="Z15" s="25">
        <v>569.56</v>
      </c>
      <c r="AA15" s="51">
        <v>6000</v>
      </c>
      <c r="AB15" s="301"/>
      <c r="AC15" s="168">
        <v>1500</v>
      </c>
      <c r="AD15" s="28"/>
    </row>
    <row r="16" spans="1:30" ht="35.25" customHeight="1" hidden="1">
      <c r="A16" s="16"/>
      <c r="B16" s="10"/>
      <c r="C16" s="172"/>
      <c r="D16" s="75"/>
      <c r="E16" s="335"/>
      <c r="F16" s="50"/>
      <c r="G16" s="19"/>
      <c r="H16" s="20"/>
      <c r="I16" s="20"/>
      <c r="J16" s="20"/>
      <c r="K16" s="20"/>
      <c r="L16" s="20"/>
      <c r="M16" s="20"/>
      <c r="N16" s="20"/>
      <c r="O16" s="20"/>
      <c r="P16" s="21"/>
      <c r="Q16" s="20"/>
      <c r="R16" s="22"/>
      <c r="S16" s="25"/>
      <c r="T16" s="23"/>
      <c r="U16" s="24"/>
      <c r="V16" s="20"/>
      <c r="W16" s="20"/>
      <c r="X16" s="20"/>
      <c r="Y16" s="25"/>
      <c r="Z16" s="25"/>
      <c r="AA16" s="51"/>
      <c r="AB16" s="345"/>
      <c r="AC16" s="175"/>
      <c r="AD16" s="28"/>
    </row>
    <row r="17" spans="1:30" ht="35.25" customHeight="1" hidden="1">
      <c r="A17" s="16"/>
      <c r="B17" s="10"/>
      <c r="C17" s="172"/>
      <c r="D17" s="50"/>
      <c r="E17" s="324"/>
      <c r="F17" s="75"/>
      <c r="G17" s="19"/>
      <c r="H17" s="20"/>
      <c r="I17" s="20"/>
      <c r="J17" s="20"/>
      <c r="K17" s="20"/>
      <c r="L17" s="20"/>
      <c r="M17" s="20"/>
      <c r="N17" s="20"/>
      <c r="O17" s="20"/>
      <c r="P17" s="21"/>
      <c r="Q17" s="20"/>
      <c r="R17" s="22"/>
      <c r="S17" s="25"/>
      <c r="T17" s="23"/>
      <c r="U17" s="24"/>
      <c r="V17" s="20"/>
      <c r="W17" s="20"/>
      <c r="X17" s="20"/>
      <c r="Y17" s="25"/>
      <c r="Z17" s="25"/>
      <c r="AA17" s="51"/>
      <c r="AB17" s="301"/>
      <c r="AC17" s="168"/>
      <c r="AD17" s="28"/>
    </row>
    <row r="18" spans="1:30" ht="35.25" customHeight="1" hidden="1">
      <c r="A18" s="16"/>
      <c r="B18" s="75"/>
      <c r="C18" s="172"/>
      <c r="D18" s="50"/>
      <c r="E18" s="324"/>
      <c r="F18" s="50"/>
      <c r="G18" s="107"/>
      <c r="H18" s="20"/>
      <c r="I18" s="20"/>
      <c r="J18" s="20"/>
      <c r="K18" s="20"/>
      <c r="L18" s="20"/>
      <c r="M18" s="20"/>
      <c r="N18" s="20"/>
      <c r="O18" s="20"/>
      <c r="P18" s="21"/>
      <c r="Q18" s="20"/>
      <c r="R18" s="22"/>
      <c r="S18" s="25"/>
      <c r="T18" s="23"/>
      <c r="U18" s="60"/>
      <c r="V18" s="20"/>
      <c r="W18" s="20"/>
      <c r="X18" s="20"/>
      <c r="Y18" s="25"/>
      <c r="Z18" s="25"/>
      <c r="AA18" s="51"/>
      <c r="AB18" s="45"/>
      <c r="AC18" s="175"/>
      <c r="AD18" s="28"/>
    </row>
    <row r="19" spans="1:30" ht="35.25" customHeight="1" hidden="1">
      <c r="A19" s="16"/>
      <c r="B19" s="75"/>
      <c r="C19" s="172"/>
      <c r="D19" s="50"/>
      <c r="E19" s="324"/>
      <c r="F19" s="50"/>
      <c r="G19" s="107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2"/>
      <c r="S19" s="25"/>
      <c r="T19" s="23"/>
      <c r="U19" s="24"/>
      <c r="V19" s="20"/>
      <c r="W19" s="20"/>
      <c r="X19" s="20"/>
      <c r="Y19" s="25"/>
      <c r="Z19" s="25"/>
      <c r="AA19" s="51"/>
      <c r="AB19" s="301"/>
      <c r="AC19" s="175"/>
      <c r="AD19" s="28"/>
    </row>
    <row r="20" spans="1:30" ht="35.25" customHeight="1" hidden="1" thickBot="1">
      <c r="A20" s="16"/>
      <c r="B20" s="75"/>
      <c r="C20" s="172"/>
      <c r="D20" s="50"/>
      <c r="E20" s="324"/>
      <c r="F20" s="75"/>
      <c r="G20" s="107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2"/>
      <c r="S20" s="25"/>
      <c r="T20" s="23"/>
      <c r="U20" s="55"/>
      <c r="V20" s="20"/>
      <c r="W20" s="20"/>
      <c r="X20" s="20"/>
      <c r="Y20" s="25"/>
      <c r="Z20" s="25"/>
      <c r="AA20" s="51"/>
      <c r="AB20" s="301"/>
      <c r="AC20" s="168"/>
      <c r="AD20" s="28"/>
    </row>
    <row r="21" spans="1:30" ht="35.25" customHeight="1" hidden="1">
      <c r="A21" s="16">
        <v>15</v>
      </c>
      <c r="B21" s="17"/>
      <c r="C21" s="18"/>
      <c r="D21" s="10"/>
      <c r="E21" s="10"/>
      <c r="F21" s="17"/>
      <c r="G21" s="19"/>
      <c r="H21" s="20"/>
      <c r="I21" s="20"/>
      <c r="J21" s="20"/>
      <c r="K21" s="20"/>
      <c r="L21" s="20"/>
      <c r="M21" s="20"/>
      <c r="N21" s="20"/>
      <c r="O21" s="20"/>
      <c r="P21" s="21"/>
      <c r="Q21" s="20">
        <f aca="true" t="shared" si="0" ref="Q21:Q26">SUM(H21:P21)</f>
        <v>0</v>
      </c>
      <c r="R21" s="22"/>
      <c r="S21" s="25"/>
      <c r="T21" s="23"/>
      <c r="U21" s="24"/>
      <c r="V21" s="20"/>
      <c r="W21" s="20"/>
      <c r="X21" s="20">
        <f aca="true" t="shared" si="1" ref="X21:X27">SUM(V21:W21)</f>
        <v>0</v>
      </c>
      <c r="Y21" s="25"/>
      <c r="Z21" s="25"/>
      <c r="AA21" s="26"/>
      <c r="AB21" s="301"/>
      <c r="AC21" s="29" t="e">
        <f>AA21/X21</f>
        <v>#DIV/0!</v>
      </c>
      <c r="AD21" s="28"/>
    </row>
    <row r="22" spans="1:30" ht="35.25" customHeight="1" hidden="1">
      <c r="A22" s="16">
        <v>16</v>
      </c>
      <c r="B22" s="17"/>
      <c r="C22" s="18"/>
      <c r="D22" s="10"/>
      <c r="E22" s="10"/>
      <c r="F22" s="17"/>
      <c r="G22" s="19"/>
      <c r="H22" s="20"/>
      <c r="I22" s="20"/>
      <c r="J22" s="20"/>
      <c r="K22" s="20"/>
      <c r="L22" s="20"/>
      <c r="M22" s="48"/>
      <c r="N22" s="20"/>
      <c r="O22" s="20"/>
      <c r="P22" s="21"/>
      <c r="Q22" s="20"/>
      <c r="R22" s="22"/>
      <c r="S22" s="25"/>
      <c r="T22" s="23"/>
      <c r="U22" s="24"/>
      <c r="V22" s="20"/>
      <c r="W22" s="20"/>
      <c r="X22" s="20">
        <f t="shared" si="1"/>
        <v>0</v>
      </c>
      <c r="Y22" s="25"/>
      <c r="Z22" s="25"/>
      <c r="AA22" s="26"/>
      <c r="AB22" s="301"/>
      <c r="AC22" s="7" t="e">
        <f>T22/(R22*0.3025)</f>
        <v>#DIV/0!</v>
      </c>
      <c r="AD22" s="28"/>
    </row>
    <row r="23" spans="1:30" ht="35.25" customHeight="1" hidden="1">
      <c r="A23" s="16">
        <v>17</v>
      </c>
      <c r="B23" s="17"/>
      <c r="C23" s="18"/>
      <c r="D23" s="10"/>
      <c r="E23" s="10"/>
      <c r="F23" s="17"/>
      <c r="G23" s="19"/>
      <c r="H23" s="20"/>
      <c r="I23" s="20"/>
      <c r="J23" s="20"/>
      <c r="K23" s="20"/>
      <c r="L23" s="20"/>
      <c r="M23" s="20"/>
      <c r="N23" s="20"/>
      <c r="O23" s="20"/>
      <c r="P23" s="21"/>
      <c r="Q23" s="20">
        <f t="shared" si="0"/>
        <v>0</v>
      </c>
      <c r="R23" s="22"/>
      <c r="S23" s="25"/>
      <c r="T23" s="23"/>
      <c r="U23" s="24"/>
      <c r="V23" s="20"/>
      <c r="W23" s="20"/>
      <c r="X23" s="20">
        <f t="shared" si="1"/>
        <v>0</v>
      </c>
      <c r="Y23" s="25"/>
      <c r="Z23" s="25"/>
      <c r="AA23" s="26"/>
      <c r="AB23" s="301"/>
      <c r="AC23" s="29" t="e">
        <f>AA23/X23</f>
        <v>#DIV/0!</v>
      </c>
      <c r="AD23" s="28"/>
    </row>
    <row r="24" spans="1:30" ht="35.25" customHeight="1" hidden="1">
      <c r="A24" s="16">
        <v>18</v>
      </c>
      <c r="B24" s="17"/>
      <c r="C24" s="18"/>
      <c r="D24" s="10"/>
      <c r="E24" s="10"/>
      <c r="F24" s="17"/>
      <c r="G24" s="19"/>
      <c r="H24" s="20"/>
      <c r="I24" s="20"/>
      <c r="J24" s="20"/>
      <c r="K24" s="20"/>
      <c r="L24" s="20"/>
      <c r="M24" s="20"/>
      <c r="N24" s="20"/>
      <c r="O24" s="20"/>
      <c r="P24" s="21"/>
      <c r="Q24" s="20">
        <f t="shared" si="0"/>
        <v>0</v>
      </c>
      <c r="R24" s="22"/>
      <c r="S24" s="25"/>
      <c r="T24" s="23"/>
      <c r="U24" s="24"/>
      <c r="V24" s="20"/>
      <c r="W24" s="20"/>
      <c r="X24" s="20">
        <f t="shared" si="1"/>
        <v>0</v>
      </c>
      <c r="Y24" s="25"/>
      <c r="Z24" s="25"/>
      <c r="AA24" s="26"/>
      <c r="AB24" s="301"/>
      <c r="AC24" s="29" t="e">
        <f>AA24/X24</f>
        <v>#DIV/0!</v>
      </c>
      <c r="AD24" s="28"/>
    </row>
    <row r="25" spans="1:30" ht="35.25" customHeight="1" hidden="1">
      <c r="A25" s="16">
        <v>19</v>
      </c>
      <c r="B25" s="17"/>
      <c r="C25" s="18"/>
      <c r="D25" s="10"/>
      <c r="E25" s="10"/>
      <c r="F25" s="17"/>
      <c r="G25" s="19"/>
      <c r="H25" s="20"/>
      <c r="I25" s="20"/>
      <c r="J25" s="20"/>
      <c r="K25" s="20"/>
      <c r="L25" s="20"/>
      <c r="M25" s="20"/>
      <c r="N25" s="20"/>
      <c r="O25" s="20"/>
      <c r="P25" s="21"/>
      <c r="Q25" s="20">
        <f t="shared" si="0"/>
        <v>0</v>
      </c>
      <c r="R25" s="22"/>
      <c r="S25" s="25"/>
      <c r="T25" s="23"/>
      <c r="U25" s="24"/>
      <c r="V25" s="20"/>
      <c r="W25" s="20"/>
      <c r="X25" s="20">
        <f t="shared" si="1"/>
        <v>0</v>
      </c>
      <c r="Y25" s="25"/>
      <c r="Z25" s="25"/>
      <c r="AA25" s="26"/>
      <c r="AB25" s="301"/>
      <c r="AC25" s="29" t="e">
        <f>AA25/X25</f>
        <v>#DIV/0!</v>
      </c>
      <c r="AD25" s="28"/>
    </row>
    <row r="26" spans="1:30" ht="35.25" customHeight="1" hidden="1" thickBot="1">
      <c r="A26" s="117">
        <v>20</v>
      </c>
      <c r="B26" s="118"/>
      <c r="C26" s="119"/>
      <c r="D26" s="108"/>
      <c r="E26" s="108"/>
      <c r="F26" s="118"/>
      <c r="G26" s="120"/>
      <c r="H26" s="110"/>
      <c r="I26" s="110"/>
      <c r="J26" s="110"/>
      <c r="K26" s="110"/>
      <c r="L26" s="110"/>
      <c r="M26" s="110"/>
      <c r="N26" s="110"/>
      <c r="O26" s="110"/>
      <c r="P26" s="121"/>
      <c r="Q26" s="110">
        <f t="shared" si="0"/>
        <v>0</v>
      </c>
      <c r="R26" s="122"/>
      <c r="S26" s="125"/>
      <c r="T26" s="123"/>
      <c r="U26" s="124"/>
      <c r="V26" s="110"/>
      <c r="W26" s="110"/>
      <c r="X26" s="110">
        <f t="shared" si="1"/>
        <v>0</v>
      </c>
      <c r="Y26" s="125"/>
      <c r="Z26" s="125"/>
      <c r="AA26" s="126"/>
      <c r="AB26" s="437"/>
      <c r="AC26" s="29" t="e">
        <f>AA26/X26</f>
        <v>#DIV/0!</v>
      </c>
      <c r="AD26" s="28"/>
    </row>
    <row r="27" spans="1:28" ht="35.25" customHeight="1" thickBot="1" thickTop="1">
      <c r="A27" s="534" t="s">
        <v>41</v>
      </c>
      <c r="B27" s="535"/>
      <c r="C27" s="535"/>
      <c r="D27" s="535"/>
      <c r="E27" s="535"/>
      <c r="F27" s="536"/>
      <c r="G27" s="259"/>
      <c r="H27" s="259">
        <f aca="true" t="shared" si="2" ref="H27:T27">SUM(H6:H26)</f>
        <v>8</v>
      </c>
      <c r="I27" s="259">
        <f t="shared" si="2"/>
        <v>0</v>
      </c>
      <c r="J27" s="259">
        <f t="shared" si="2"/>
        <v>238</v>
      </c>
      <c r="K27" s="259">
        <f t="shared" si="2"/>
        <v>152</v>
      </c>
      <c r="L27" s="259">
        <f t="shared" si="2"/>
        <v>86</v>
      </c>
      <c r="M27" s="259">
        <f t="shared" si="2"/>
        <v>24</v>
      </c>
      <c r="N27" s="259">
        <f t="shared" si="2"/>
        <v>20</v>
      </c>
      <c r="O27" s="259">
        <f t="shared" si="2"/>
        <v>0</v>
      </c>
      <c r="P27" s="259">
        <f t="shared" si="2"/>
        <v>0</v>
      </c>
      <c r="Q27" s="259">
        <f t="shared" si="2"/>
        <v>528</v>
      </c>
      <c r="R27" s="260">
        <f t="shared" si="2"/>
        <v>59891.12999999999</v>
      </c>
      <c r="S27" s="260">
        <f>SUM(S6:S26)</f>
        <v>62916.42</v>
      </c>
      <c r="T27" s="261">
        <f t="shared" si="2"/>
        <v>651138</v>
      </c>
      <c r="U27" s="262"/>
      <c r="V27" s="263">
        <f aca="true" t="shared" si="3" ref="V27:AA27">SUM(V6:V26)</f>
        <v>8</v>
      </c>
      <c r="W27" s="263">
        <f t="shared" si="3"/>
        <v>97</v>
      </c>
      <c r="X27" s="259">
        <f t="shared" si="1"/>
        <v>105</v>
      </c>
      <c r="Y27" s="260">
        <f t="shared" si="3"/>
        <v>11766.32</v>
      </c>
      <c r="Z27" s="260">
        <f t="shared" si="3"/>
        <v>19819.84</v>
      </c>
      <c r="AA27" s="264">
        <f t="shared" si="3"/>
        <v>201250</v>
      </c>
      <c r="AB27" s="438"/>
    </row>
    <row r="28" spans="1:28" ht="35.25" customHeight="1" hidden="1" thickBot="1">
      <c r="A28" s="231" t="s">
        <v>241</v>
      </c>
      <c r="B28" s="342"/>
      <c r="C28" s="233"/>
      <c r="D28" s="232"/>
      <c r="E28" s="343"/>
      <c r="F28" s="232"/>
      <c r="G28" s="234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6"/>
      <c r="S28" s="213"/>
      <c r="T28" s="237"/>
      <c r="U28" s="238"/>
      <c r="V28" s="235"/>
      <c r="W28" s="235"/>
      <c r="X28" s="235"/>
      <c r="Y28" s="213"/>
      <c r="Z28" s="213"/>
      <c r="AA28" s="214"/>
      <c r="AB28" s="439"/>
    </row>
    <row r="29" spans="1:30" s="84" customFormat="1" ht="23.25" customHeight="1" hidden="1" thickBot="1">
      <c r="A29" s="265"/>
      <c r="B29" s="265">
        <f>COUNTIF(B6:B26,"*")</f>
        <v>10</v>
      </c>
      <c r="C29" s="265"/>
      <c r="D29" s="265"/>
      <c r="E29" s="265"/>
      <c r="F29" s="265"/>
      <c r="G29" s="266">
        <f>COUNTIF(G6:G26,"*")</f>
        <v>4</v>
      </c>
      <c r="H29" s="265">
        <f>H27</f>
        <v>8</v>
      </c>
      <c r="I29" s="265">
        <f>I27</f>
        <v>0</v>
      </c>
      <c r="J29" s="265">
        <f>J27</f>
        <v>238</v>
      </c>
      <c r="K29" s="265">
        <f aca="true" t="shared" si="4" ref="K29:Q29">K27</f>
        <v>152</v>
      </c>
      <c r="L29" s="265">
        <f t="shared" si="4"/>
        <v>86</v>
      </c>
      <c r="M29" s="265">
        <f t="shared" si="4"/>
        <v>24</v>
      </c>
      <c r="N29" s="265">
        <f t="shared" si="4"/>
        <v>20</v>
      </c>
      <c r="O29" s="265">
        <f t="shared" si="4"/>
        <v>0</v>
      </c>
      <c r="P29" s="265">
        <f t="shared" si="4"/>
        <v>0</v>
      </c>
      <c r="Q29" s="265">
        <f t="shared" si="4"/>
        <v>528</v>
      </c>
      <c r="R29" s="267">
        <f>R27</f>
        <v>59891.12999999999</v>
      </c>
      <c r="S29" s="268">
        <f>S27</f>
        <v>62916.42</v>
      </c>
      <c r="T29" s="269">
        <f>T27</f>
        <v>651138</v>
      </c>
      <c r="U29" s="270">
        <f>COUNTIF(U6:U26,"&gt;0")+COUNTIF(U6:U26,"*")</f>
        <v>6</v>
      </c>
      <c r="V29" s="271">
        <f aca="true" t="shared" si="5" ref="V29:AA29">V27</f>
        <v>8</v>
      </c>
      <c r="W29" s="271">
        <f t="shared" si="5"/>
        <v>97</v>
      </c>
      <c r="X29" s="271">
        <f t="shared" si="5"/>
        <v>105</v>
      </c>
      <c r="Y29" s="268">
        <f t="shared" si="5"/>
        <v>11766.32</v>
      </c>
      <c r="Z29" s="268">
        <f t="shared" si="5"/>
        <v>19819.84</v>
      </c>
      <c r="AA29" s="271">
        <f t="shared" si="5"/>
        <v>201250</v>
      </c>
      <c r="AB29" s="270"/>
      <c r="AC29" s="92"/>
      <c r="AD29" s="116"/>
    </row>
    <row r="30" spans="1:28" s="37" customFormat="1" ht="35.25" customHeight="1">
      <c r="A30" s="486" t="str">
        <f>'1月 '!A40:B40</f>
        <v>去(111)年</v>
      </c>
      <c r="B30" s="487"/>
      <c r="C30" s="488" t="s">
        <v>81</v>
      </c>
      <c r="D30" s="488"/>
      <c r="E30" s="488"/>
      <c r="F30" s="489"/>
      <c r="G30" s="32"/>
      <c r="H30" s="32">
        <v>20</v>
      </c>
      <c r="I30" s="32">
        <v>0</v>
      </c>
      <c r="J30" s="32">
        <v>28</v>
      </c>
      <c r="K30" s="32">
        <v>166</v>
      </c>
      <c r="L30" s="32">
        <v>292</v>
      </c>
      <c r="M30" s="32">
        <v>0</v>
      </c>
      <c r="N30" s="32">
        <v>0</v>
      </c>
      <c r="O30" s="32">
        <v>0</v>
      </c>
      <c r="P30" s="32">
        <v>0</v>
      </c>
      <c r="Q30" s="32">
        <v>506</v>
      </c>
      <c r="R30" s="96">
        <v>58118.490000000005</v>
      </c>
      <c r="S30" s="111">
        <v>60806.25</v>
      </c>
      <c r="T30" s="186">
        <v>540700</v>
      </c>
      <c r="U30" s="112"/>
      <c r="V30" s="32">
        <v>0</v>
      </c>
      <c r="W30" s="32">
        <v>21</v>
      </c>
      <c r="X30" s="32">
        <v>21</v>
      </c>
      <c r="Y30" s="96">
        <v>2285.6099999999997</v>
      </c>
      <c r="Z30" s="111">
        <v>5943.24</v>
      </c>
      <c r="AA30" s="187">
        <v>73500</v>
      </c>
      <c r="AB30" s="36"/>
    </row>
    <row r="31" spans="1:28" s="37" customFormat="1" ht="35.25" customHeight="1" thickBot="1">
      <c r="A31" s="499" t="str">
        <f>'1月 '!A41:F41</f>
        <v>111與112年同月推案增減率</v>
      </c>
      <c r="B31" s="500"/>
      <c r="C31" s="500"/>
      <c r="D31" s="500"/>
      <c r="E31" s="500"/>
      <c r="F31" s="500"/>
      <c r="G31" s="38"/>
      <c r="H31" s="38"/>
      <c r="I31" s="38"/>
      <c r="J31" s="38"/>
      <c r="K31" s="38"/>
      <c r="L31" s="38"/>
      <c r="M31" s="38"/>
      <c r="N31" s="38"/>
      <c r="O31" s="39"/>
      <c r="P31" s="483">
        <f>(Q27-Q30)/Q30</f>
        <v>0.043478260869565216</v>
      </c>
      <c r="Q31" s="501"/>
      <c r="R31" s="40"/>
      <c r="S31" s="40"/>
      <c r="T31" s="41">
        <f>(T27-T30)/T30</f>
        <v>0.20425004623636028</v>
      </c>
      <c r="U31" s="42"/>
      <c r="V31" s="483">
        <f>(X27-X30)/X30</f>
        <v>4</v>
      </c>
      <c r="W31" s="484"/>
      <c r="X31" s="485"/>
      <c r="Y31" s="40"/>
      <c r="Z31" s="40"/>
      <c r="AA31" s="43">
        <f>(AA27-AA30)/AA30</f>
        <v>1.7380952380952381</v>
      </c>
      <c r="AB31" s="304"/>
    </row>
    <row r="32" spans="1:28" ht="15.75">
      <c r="A32" s="436" t="s">
        <v>639</v>
      </c>
      <c r="B32" s="405"/>
      <c r="C32" s="406"/>
      <c r="D32" s="405"/>
      <c r="E32" s="405"/>
      <c r="F32" s="405"/>
      <c r="G32" s="405"/>
      <c r="H32" s="405"/>
      <c r="I32" s="405"/>
      <c r="J32" s="405"/>
      <c r="K32" s="405" t="s">
        <v>640</v>
      </c>
      <c r="L32" s="405"/>
      <c r="M32" s="405"/>
      <c r="N32" s="405"/>
      <c r="O32" s="405"/>
      <c r="P32" s="405"/>
      <c r="Q32" s="405"/>
      <c r="R32" s="405"/>
      <c r="S32" s="405" t="s">
        <v>641</v>
      </c>
      <c r="T32" s="408"/>
      <c r="U32" s="405"/>
      <c r="V32" s="405"/>
      <c r="W32" s="405"/>
      <c r="X32" s="405"/>
      <c r="Y32" s="405"/>
      <c r="Z32" s="405" t="s">
        <v>642</v>
      </c>
      <c r="AA32" s="405"/>
      <c r="AB32" s="440"/>
    </row>
    <row r="33" spans="1:28" ht="15.75">
      <c r="A33" s="405" t="s">
        <v>643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 t="s">
        <v>644</v>
      </c>
      <c r="T33" s="408"/>
      <c r="U33" s="405"/>
      <c r="V33" s="405"/>
      <c r="W33" s="405"/>
      <c r="X33" s="405"/>
      <c r="Y33" s="405"/>
      <c r="Z33" s="405"/>
      <c r="AA33" s="405"/>
      <c r="AB33" s="440"/>
    </row>
    <row r="34" ht="15.75">
      <c r="B34" s="46"/>
    </row>
  </sheetData>
  <sheetProtection/>
  <mergeCells count="34">
    <mergeCell ref="A27:F27"/>
    <mergeCell ref="A30:B30"/>
    <mergeCell ref="C30:F30"/>
    <mergeCell ref="A31:F31"/>
    <mergeCell ref="P31:Q31"/>
    <mergeCell ref="V31:X31"/>
    <mergeCell ref="R3:R5"/>
    <mergeCell ref="U3:U5"/>
    <mergeCell ref="V3:X3"/>
    <mergeCell ref="S3:S5"/>
    <mergeCell ref="H4:H5"/>
    <mergeCell ref="I4:I5"/>
    <mergeCell ref="J4:P4"/>
    <mergeCell ref="Q4:Q5"/>
    <mergeCell ref="AB2:AB5"/>
    <mergeCell ref="A3:A5"/>
    <mergeCell ref="B3:B5"/>
    <mergeCell ref="C3:C5"/>
    <mergeCell ref="D3:D5"/>
    <mergeCell ref="AA3:AA5"/>
    <mergeCell ref="V4:V5"/>
    <mergeCell ref="W4:W5"/>
    <mergeCell ref="X4:X5"/>
    <mergeCell ref="Y3:Y5"/>
    <mergeCell ref="A1:Q1"/>
    <mergeCell ref="A2:F2"/>
    <mergeCell ref="G2:T2"/>
    <mergeCell ref="T3:T5"/>
    <mergeCell ref="E3:E5"/>
    <mergeCell ref="U2:AA2"/>
    <mergeCell ref="Z3:Z5"/>
    <mergeCell ref="F3:F5"/>
    <mergeCell ref="G3:G5"/>
    <mergeCell ref="H3:Q3"/>
  </mergeCells>
  <printOptions horizontalCentered="1"/>
  <pageMargins left="0" right="0" top="0.7874015748031497" bottom="0.8661417322834646" header="0.5118110236220472" footer="0.31496062992125984"/>
  <pageSetup fitToHeight="0" fitToWidth="1" horizontalDpi="600" verticalDpi="600" orientation="landscape" paperSize="9" scale="72" r:id="rId1"/>
  <headerFooter>
    <oddFooter xml:space="preserve">&amp;R&amp;F&amp;A&amp;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AI36"/>
  <sheetViews>
    <sheetView zoomScale="70" zoomScaleNormal="70" zoomScaleSheetLayoutView="55" zoomScalePageLayoutView="0" workbookViewId="0" topLeftCell="A10">
      <selection activeCell="A34" sqref="A34"/>
    </sheetView>
  </sheetViews>
  <sheetFormatPr defaultColWidth="0" defaultRowHeight="16.5"/>
  <cols>
    <col min="1" max="1" width="4.125" style="9" customWidth="1"/>
    <col min="2" max="2" width="7.875" style="9" customWidth="1"/>
    <col min="3" max="3" width="6.75390625" style="30" customWidth="1"/>
    <col min="4" max="5" width="7.00390625" style="9" customWidth="1"/>
    <col min="6" max="6" width="6.75390625" style="9" customWidth="1"/>
    <col min="7" max="16" width="4.75390625" style="9" customWidth="1"/>
    <col min="17" max="17" width="5.75390625" style="9" customWidth="1"/>
    <col min="18" max="18" width="11.75390625" style="9" customWidth="1"/>
    <col min="19" max="19" width="12.25390625" style="9" customWidth="1"/>
    <col min="20" max="20" width="10.875" style="31" customWidth="1"/>
    <col min="21" max="21" width="5.125" style="9" customWidth="1"/>
    <col min="22" max="24" width="5.75390625" style="9" customWidth="1"/>
    <col min="25" max="26" width="10.75390625" style="9" customWidth="1"/>
    <col min="27" max="27" width="9.75390625" style="9" customWidth="1"/>
    <col min="28" max="28" width="6.875" style="84" customWidth="1"/>
    <col min="29" max="29" width="7.25390625" style="350" customWidth="1"/>
    <col min="30" max="30" width="6.75390625" style="8" bestFit="1" customWidth="1"/>
    <col min="31" max="31" width="6.875" style="9" customWidth="1"/>
    <col min="32" max="32" width="6.75390625" style="9" customWidth="1"/>
    <col min="33" max="38" width="0" style="9" hidden="1" customWidth="1"/>
    <col min="39" max="16384" width="9.00390625" style="9" hidden="1" customWidth="1"/>
  </cols>
  <sheetData>
    <row r="1" spans="1:28" ht="42" customHeight="1" thickBot="1">
      <c r="A1" s="502" t="s">
        <v>73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129" t="str">
        <f>'1月 '!R1</f>
        <v>112年</v>
      </c>
      <c r="S1" s="147" t="s">
        <v>236</v>
      </c>
      <c r="T1" s="147"/>
      <c r="U1" s="147"/>
      <c r="V1" s="147"/>
      <c r="W1" s="147"/>
      <c r="X1" s="147"/>
      <c r="Y1" s="147"/>
      <c r="Z1" s="147"/>
      <c r="AA1" s="147"/>
      <c r="AB1" s="300"/>
    </row>
    <row r="2" spans="1:28" ht="30" customHeight="1">
      <c r="A2" s="510" t="s">
        <v>1</v>
      </c>
      <c r="B2" s="511"/>
      <c r="C2" s="511"/>
      <c r="D2" s="511"/>
      <c r="E2" s="511"/>
      <c r="F2" s="512"/>
      <c r="G2" s="513" t="s">
        <v>2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473" t="s">
        <v>3</v>
      </c>
      <c r="V2" s="474"/>
      <c r="W2" s="474"/>
      <c r="X2" s="474"/>
      <c r="Y2" s="474"/>
      <c r="Z2" s="474"/>
      <c r="AA2" s="475"/>
      <c r="AB2" s="517" t="s">
        <v>45</v>
      </c>
    </row>
    <row r="3" spans="1:28" ht="20.25" customHeight="1">
      <c r="A3" s="490" t="s">
        <v>4</v>
      </c>
      <c r="B3" s="479" t="s">
        <v>109</v>
      </c>
      <c r="C3" s="503" t="s">
        <v>6</v>
      </c>
      <c r="D3" s="503" t="s">
        <v>46</v>
      </c>
      <c r="E3" s="479" t="s">
        <v>239</v>
      </c>
      <c r="F3" s="479" t="s">
        <v>108</v>
      </c>
      <c r="G3" s="470" t="s">
        <v>48</v>
      </c>
      <c r="H3" s="507" t="s">
        <v>49</v>
      </c>
      <c r="I3" s="508"/>
      <c r="J3" s="508"/>
      <c r="K3" s="508"/>
      <c r="L3" s="508"/>
      <c r="M3" s="508"/>
      <c r="N3" s="508"/>
      <c r="O3" s="508"/>
      <c r="P3" s="508"/>
      <c r="Q3" s="509"/>
      <c r="R3" s="479" t="s">
        <v>105</v>
      </c>
      <c r="S3" s="506" t="s">
        <v>55</v>
      </c>
      <c r="T3" s="496" t="s">
        <v>107</v>
      </c>
      <c r="U3" s="476" t="s">
        <v>52</v>
      </c>
      <c r="V3" s="477" t="s">
        <v>53</v>
      </c>
      <c r="W3" s="477"/>
      <c r="X3" s="477"/>
      <c r="Y3" s="506" t="s">
        <v>225</v>
      </c>
      <c r="Z3" s="506" t="s">
        <v>242</v>
      </c>
      <c r="AA3" s="482" t="s">
        <v>107</v>
      </c>
      <c r="AB3" s="518"/>
    </row>
    <row r="4" spans="1:28" ht="20.25" customHeight="1">
      <c r="A4" s="491"/>
      <c r="B4" s="480"/>
      <c r="C4" s="504"/>
      <c r="D4" s="504"/>
      <c r="E4" s="480"/>
      <c r="F4" s="480"/>
      <c r="G4" s="471"/>
      <c r="H4" s="470" t="s">
        <v>58</v>
      </c>
      <c r="I4" s="470" t="s">
        <v>59</v>
      </c>
      <c r="J4" s="514" t="s">
        <v>60</v>
      </c>
      <c r="K4" s="515"/>
      <c r="L4" s="515"/>
      <c r="M4" s="515"/>
      <c r="N4" s="515"/>
      <c r="O4" s="515"/>
      <c r="P4" s="516"/>
      <c r="Q4" s="470" t="s">
        <v>61</v>
      </c>
      <c r="R4" s="480"/>
      <c r="S4" s="506"/>
      <c r="T4" s="497"/>
      <c r="U4" s="476"/>
      <c r="V4" s="478" t="s">
        <v>62</v>
      </c>
      <c r="W4" s="478" t="s">
        <v>63</v>
      </c>
      <c r="X4" s="478" t="s">
        <v>61</v>
      </c>
      <c r="Y4" s="506"/>
      <c r="Z4" s="506"/>
      <c r="AA4" s="482"/>
      <c r="AB4" s="518"/>
    </row>
    <row r="5" spans="1:30" s="15" customFormat="1" ht="20.25" customHeight="1">
      <c r="A5" s="492"/>
      <c r="B5" s="481"/>
      <c r="C5" s="505"/>
      <c r="D5" s="505"/>
      <c r="E5" s="481"/>
      <c r="F5" s="481"/>
      <c r="G5" s="472"/>
      <c r="H5" s="472"/>
      <c r="I5" s="472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31" t="s">
        <v>70</v>
      </c>
      <c r="Q5" s="472"/>
      <c r="R5" s="481"/>
      <c r="S5" s="506"/>
      <c r="T5" s="498"/>
      <c r="U5" s="476"/>
      <c r="V5" s="478"/>
      <c r="W5" s="478"/>
      <c r="X5" s="478"/>
      <c r="Y5" s="506"/>
      <c r="Z5" s="506"/>
      <c r="AA5" s="482"/>
      <c r="AB5" s="519"/>
      <c r="AC5" s="443"/>
      <c r="AD5" s="14"/>
    </row>
    <row r="6" spans="1:30" ht="35.25" customHeight="1">
      <c r="A6" s="16">
        <v>1</v>
      </c>
      <c r="B6" s="10" t="s">
        <v>650</v>
      </c>
      <c r="C6" s="172" t="s">
        <v>127</v>
      </c>
      <c r="D6" s="50" t="s">
        <v>651</v>
      </c>
      <c r="E6" s="324" t="s">
        <v>652</v>
      </c>
      <c r="F6" s="75" t="s">
        <v>547</v>
      </c>
      <c r="G6" s="19" t="s">
        <v>653</v>
      </c>
      <c r="H6" s="20">
        <v>8</v>
      </c>
      <c r="I6" s="20">
        <v>0</v>
      </c>
      <c r="J6" s="20">
        <v>0</v>
      </c>
      <c r="K6" s="20">
        <v>147</v>
      </c>
      <c r="L6" s="20">
        <v>87</v>
      </c>
      <c r="M6" s="20">
        <v>27</v>
      </c>
      <c r="N6" s="20">
        <v>0</v>
      </c>
      <c r="O6" s="20">
        <v>0</v>
      </c>
      <c r="P6" s="21">
        <v>0</v>
      </c>
      <c r="Q6" s="20">
        <v>269</v>
      </c>
      <c r="R6" s="308">
        <v>33728.77</v>
      </c>
      <c r="S6" s="308">
        <v>34914.62</v>
      </c>
      <c r="T6" s="315">
        <v>326000</v>
      </c>
      <c r="U6" s="24"/>
      <c r="V6" s="20"/>
      <c r="W6" s="20"/>
      <c r="X6" s="20">
        <v>0</v>
      </c>
      <c r="Y6" s="308"/>
      <c r="Z6" s="308"/>
      <c r="AA6" s="319"/>
      <c r="AB6" s="301"/>
      <c r="AC6" s="444">
        <v>30.866323345728038</v>
      </c>
      <c r="AD6" s="28"/>
    </row>
    <row r="7" spans="1:30" ht="35.25" customHeight="1">
      <c r="A7" s="16">
        <v>2</v>
      </c>
      <c r="B7" s="75" t="s">
        <v>654</v>
      </c>
      <c r="C7" s="172" t="s">
        <v>119</v>
      </c>
      <c r="D7" s="50" t="s">
        <v>655</v>
      </c>
      <c r="E7" s="324" t="s">
        <v>656</v>
      </c>
      <c r="F7" s="75" t="s">
        <v>253</v>
      </c>
      <c r="G7" s="19"/>
      <c r="H7" s="20"/>
      <c r="I7" s="20"/>
      <c r="J7" s="20"/>
      <c r="K7" s="20"/>
      <c r="L7" s="20"/>
      <c r="M7" s="20"/>
      <c r="N7" s="20"/>
      <c r="O7" s="20"/>
      <c r="P7" s="21"/>
      <c r="Q7" s="20">
        <v>0</v>
      </c>
      <c r="R7" s="308"/>
      <c r="S7" s="308"/>
      <c r="T7" s="315"/>
      <c r="U7" s="24">
        <v>5</v>
      </c>
      <c r="V7" s="20">
        <v>0</v>
      </c>
      <c r="W7" s="20">
        <v>3</v>
      </c>
      <c r="X7" s="20">
        <v>3</v>
      </c>
      <c r="Y7" s="308">
        <v>225.59</v>
      </c>
      <c r="Z7" s="308">
        <v>777.94</v>
      </c>
      <c r="AA7" s="319">
        <v>11700</v>
      </c>
      <c r="AB7" s="301"/>
      <c r="AC7" s="445">
        <v>3900</v>
      </c>
      <c r="AD7" s="28"/>
    </row>
    <row r="8" spans="1:30" ht="35.25" customHeight="1">
      <c r="A8" s="16">
        <v>3</v>
      </c>
      <c r="B8" s="75" t="s">
        <v>657</v>
      </c>
      <c r="C8" s="172" t="s">
        <v>119</v>
      </c>
      <c r="D8" s="50" t="s">
        <v>658</v>
      </c>
      <c r="E8" s="324" t="s">
        <v>659</v>
      </c>
      <c r="F8" s="75" t="s">
        <v>296</v>
      </c>
      <c r="G8" s="19" t="s">
        <v>660</v>
      </c>
      <c r="H8" s="20">
        <v>4</v>
      </c>
      <c r="I8" s="20">
        <v>0</v>
      </c>
      <c r="J8" s="20">
        <v>0</v>
      </c>
      <c r="K8" s="20">
        <v>0</v>
      </c>
      <c r="L8" s="20">
        <v>252</v>
      </c>
      <c r="M8" s="20">
        <v>0</v>
      </c>
      <c r="N8" s="20">
        <v>0</v>
      </c>
      <c r="O8" s="20">
        <v>0</v>
      </c>
      <c r="P8" s="21">
        <v>0</v>
      </c>
      <c r="Q8" s="20">
        <v>256</v>
      </c>
      <c r="R8" s="308">
        <v>43101</v>
      </c>
      <c r="S8" s="308">
        <v>43101</v>
      </c>
      <c r="T8" s="315">
        <v>750000</v>
      </c>
      <c r="U8" s="24"/>
      <c r="V8" s="20"/>
      <c r="W8" s="20"/>
      <c r="X8" s="20">
        <v>0</v>
      </c>
      <c r="Y8" s="308"/>
      <c r="Z8" s="308"/>
      <c r="AA8" s="319"/>
      <c r="AB8" s="301"/>
      <c r="AC8" s="444">
        <v>57.52392851616451</v>
      </c>
      <c r="AD8" s="28"/>
    </row>
    <row r="9" spans="1:30" ht="35.25" customHeight="1">
      <c r="A9" s="16">
        <v>4</v>
      </c>
      <c r="B9" s="75" t="s">
        <v>661</v>
      </c>
      <c r="C9" s="172" t="s">
        <v>119</v>
      </c>
      <c r="D9" s="10" t="s">
        <v>662</v>
      </c>
      <c r="E9" s="188" t="s">
        <v>663</v>
      </c>
      <c r="F9" s="75" t="s">
        <v>296</v>
      </c>
      <c r="G9" s="19" t="s">
        <v>582</v>
      </c>
      <c r="H9" s="20">
        <v>2</v>
      </c>
      <c r="I9" s="20">
        <v>0</v>
      </c>
      <c r="J9" s="20">
        <v>0</v>
      </c>
      <c r="K9" s="20">
        <v>0</v>
      </c>
      <c r="L9" s="20">
        <v>35</v>
      </c>
      <c r="M9" s="20">
        <v>0</v>
      </c>
      <c r="N9" s="20">
        <v>0</v>
      </c>
      <c r="O9" s="20">
        <v>0</v>
      </c>
      <c r="P9" s="21">
        <v>0</v>
      </c>
      <c r="Q9" s="20">
        <v>37</v>
      </c>
      <c r="R9" s="308">
        <v>5506.71</v>
      </c>
      <c r="S9" s="308">
        <v>5676.92</v>
      </c>
      <c r="T9" s="315">
        <v>72000</v>
      </c>
      <c r="U9" s="24"/>
      <c r="V9" s="20"/>
      <c r="W9" s="20"/>
      <c r="X9" s="20">
        <v>0</v>
      </c>
      <c r="Y9" s="308"/>
      <c r="Z9" s="308"/>
      <c r="AA9" s="319"/>
      <c r="AB9" s="301"/>
      <c r="AC9" s="444">
        <v>41.92705356524662</v>
      </c>
      <c r="AD9" s="28"/>
    </row>
    <row r="10" spans="1:35" ht="35.25" customHeight="1">
      <c r="A10" s="16">
        <v>5</v>
      </c>
      <c r="B10" s="10" t="s">
        <v>664</v>
      </c>
      <c r="C10" s="172" t="s">
        <v>129</v>
      </c>
      <c r="D10" s="50" t="s">
        <v>665</v>
      </c>
      <c r="E10" s="324" t="s">
        <v>666</v>
      </c>
      <c r="F10" s="75" t="s">
        <v>313</v>
      </c>
      <c r="G10" s="19"/>
      <c r="H10" s="20"/>
      <c r="I10" s="20"/>
      <c r="J10" s="20"/>
      <c r="K10" s="20"/>
      <c r="L10" s="20"/>
      <c r="M10" s="20"/>
      <c r="N10" s="20"/>
      <c r="O10" s="20"/>
      <c r="P10" s="21"/>
      <c r="Q10" s="20">
        <v>0</v>
      </c>
      <c r="R10" s="308"/>
      <c r="S10" s="308"/>
      <c r="T10" s="315"/>
      <c r="U10" s="24">
        <v>2</v>
      </c>
      <c r="V10" s="20">
        <v>1</v>
      </c>
      <c r="W10" s="20">
        <v>0</v>
      </c>
      <c r="X10" s="20">
        <v>1</v>
      </c>
      <c r="Y10" s="308">
        <v>96</v>
      </c>
      <c r="Z10" s="308">
        <v>99.04</v>
      </c>
      <c r="AA10" s="319">
        <v>1280</v>
      </c>
      <c r="AB10" s="301"/>
      <c r="AC10" s="445">
        <v>1280</v>
      </c>
      <c r="AD10" s="189"/>
      <c r="AE10" s="191"/>
      <c r="AF10" s="191"/>
      <c r="AG10" s="191"/>
      <c r="AH10" s="191"/>
      <c r="AI10" s="191"/>
    </row>
    <row r="11" spans="1:30" ht="35.25" customHeight="1">
      <c r="A11" s="16">
        <v>6</v>
      </c>
      <c r="B11" s="75" t="s">
        <v>667</v>
      </c>
      <c r="C11" s="172" t="s">
        <v>129</v>
      </c>
      <c r="D11" s="50" t="s">
        <v>668</v>
      </c>
      <c r="E11" s="324" t="s">
        <v>669</v>
      </c>
      <c r="F11" s="75" t="s">
        <v>253</v>
      </c>
      <c r="G11" s="19"/>
      <c r="H11" s="20"/>
      <c r="I11" s="20"/>
      <c r="J11" s="20"/>
      <c r="K11" s="20"/>
      <c r="L11" s="20"/>
      <c r="M11" s="20"/>
      <c r="N11" s="20"/>
      <c r="O11" s="20"/>
      <c r="P11" s="21"/>
      <c r="Q11" s="20">
        <v>0</v>
      </c>
      <c r="R11" s="308"/>
      <c r="S11" s="308"/>
      <c r="T11" s="315"/>
      <c r="U11" s="24" t="s">
        <v>320</v>
      </c>
      <c r="V11" s="20">
        <v>0</v>
      </c>
      <c r="W11" s="20">
        <v>10</v>
      </c>
      <c r="X11" s="20">
        <v>10</v>
      </c>
      <c r="Y11" s="308">
        <v>1123</v>
      </c>
      <c r="Z11" s="308">
        <v>3166.92</v>
      </c>
      <c r="AA11" s="319">
        <v>47000</v>
      </c>
      <c r="AB11" s="301"/>
      <c r="AC11" s="445">
        <v>4700</v>
      </c>
      <c r="AD11" s="28"/>
    </row>
    <row r="12" spans="1:30" ht="35.25" customHeight="1">
      <c r="A12" s="16">
        <v>7</v>
      </c>
      <c r="B12" s="75" t="s">
        <v>670</v>
      </c>
      <c r="C12" s="172" t="s">
        <v>133</v>
      </c>
      <c r="D12" s="74" t="s">
        <v>671</v>
      </c>
      <c r="E12" s="324" t="s">
        <v>672</v>
      </c>
      <c r="F12" s="75" t="s">
        <v>253</v>
      </c>
      <c r="G12" s="19"/>
      <c r="H12" s="20"/>
      <c r="I12" s="20"/>
      <c r="J12" s="20"/>
      <c r="K12" s="20"/>
      <c r="L12" s="20"/>
      <c r="M12" s="20"/>
      <c r="N12" s="20"/>
      <c r="O12" s="20"/>
      <c r="P12" s="21"/>
      <c r="Q12" s="20">
        <v>0</v>
      </c>
      <c r="R12" s="308"/>
      <c r="S12" s="308"/>
      <c r="T12" s="315"/>
      <c r="U12" s="101">
        <v>4</v>
      </c>
      <c r="V12" s="20">
        <v>0</v>
      </c>
      <c r="W12" s="20">
        <v>4</v>
      </c>
      <c r="X12" s="20">
        <v>4</v>
      </c>
      <c r="Y12" s="308">
        <v>398.5</v>
      </c>
      <c r="Z12" s="308">
        <v>1203.6</v>
      </c>
      <c r="AA12" s="321">
        <v>12800</v>
      </c>
      <c r="AB12" s="301"/>
      <c r="AC12" s="445">
        <v>3200</v>
      </c>
      <c r="AD12" s="28"/>
    </row>
    <row r="13" spans="1:30" ht="35.25" customHeight="1">
      <c r="A13" s="16">
        <v>8</v>
      </c>
      <c r="B13" s="75" t="s">
        <v>293</v>
      </c>
      <c r="C13" s="172" t="s">
        <v>157</v>
      </c>
      <c r="D13" s="50" t="s">
        <v>673</v>
      </c>
      <c r="E13" s="324" t="s">
        <v>674</v>
      </c>
      <c r="F13" s="75" t="s">
        <v>352</v>
      </c>
      <c r="G13" s="19" t="s">
        <v>257</v>
      </c>
      <c r="H13" s="20">
        <v>6</v>
      </c>
      <c r="I13" s="20">
        <v>0</v>
      </c>
      <c r="J13" s="20">
        <v>27</v>
      </c>
      <c r="K13" s="20">
        <v>0</v>
      </c>
      <c r="L13" s="20">
        <v>41</v>
      </c>
      <c r="M13" s="20">
        <v>14</v>
      </c>
      <c r="N13" s="20">
        <v>0</v>
      </c>
      <c r="O13" s="20">
        <v>0</v>
      </c>
      <c r="P13" s="21">
        <v>0</v>
      </c>
      <c r="Q13" s="20">
        <v>88</v>
      </c>
      <c r="R13" s="308">
        <v>17019.27</v>
      </c>
      <c r="S13" s="308">
        <v>17379.3</v>
      </c>
      <c r="T13" s="315">
        <v>190000</v>
      </c>
      <c r="U13" s="101"/>
      <c r="V13" s="20"/>
      <c r="W13" s="20"/>
      <c r="X13" s="20">
        <v>0</v>
      </c>
      <c r="Y13" s="308"/>
      <c r="Z13" s="308"/>
      <c r="AA13" s="321"/>
      <c r="AB13" s="45"/>
      <c r="AC13" s="444">
        <v>36.14064856200877</v>
      </c>
      <c r="AD13" s="28"/>
    </row>
    <row r="14" spans="1:30" ht="35.25" customHeight="1">
      <c r="A14" s="16">
        <v>9</v>
      </c>
      <c r="B14" s="75" t="s">
        <v>675</v>
      </c>
      <c r="C14" s="172" t="s">
        <v>161</v>
      </c>
      <c r="D14" s="74" t="s">
        <v>676</v>
      </c>
      <c r="E14" s="324" t="s">
        <v>677</v>
      </c>
      <c r="F14" s="50" t="s">
        <v>282</v>
      </c>
      <c r="G14" s="19" t="s">
        <v>320</v>
      </c>
      <c r="H14" s="20">
        <v>0</v>
      </c>
      <c r="I14" s="20">
        <v>0</v>
      </c>
      <c r="J14" s="20">
        <v>0</v>
      </c>
      <c r="K14" s="20">
        <v>26</v>
      </c>
      <c r="L14" s="20">
        <v>0</v>
      </c>
      <c r="M14" s="20">
        <v>0</v>
      </c>
      <c r="N14" s="20">
        <v>0</v>
      </c>
      <c r="O14" s="20">
        <v>0</v>
      </c>
      <c r="P14" s="21">
        <v>0</v>
      </c>
      <c r="Q14" s="20">
        <v>26</v>
      </c>
      <c r="R14" s="308">
        <v>1796.36</v>
      </c>
      <c r="S14" s="308">
        <v>1890.36</v>
      </c>
      <c r="T14" s="315">
        <v>10000</v>
      </c>
      <c r="U14" s="24"/>
      <c r="V14" s="20"/>
      <c r="W14" s="20"/>
      <c r="X14" s="20">
        <v>0</v>
      </c>
      <c r="Y14" s="308"/>
      <c r="Z14" s="308"/>
      <c r="AA14" s="321"/>
      <c r="AB14" s="301" t="s">
        <v>330</v>
      </c>
      <c r="AC14" s="444">
        <v>17.487595611243055</v>
      </c>
      <c r="AD14" s="28"/>
    </row>
    <row r="15" spans="1:35" ht="35.25" customHeight="1">
      <c r="A15" s="16">
        <v>10</v>
      </c>
      <c r="B15" s="75" t="s">
        <v>678</v>
      </c>
      <c r="C15" s="172" t="s">
        <v>161</v>
      </c>
      <c r="D15" s="50" t="s">
        <v>679</v>
      </c>
      <c r="E15" s="324" t="s">
        <v>680</v>
      </c>
      <c r="F15" s="50" t="s">
        <v>282</v>
      </c>
      <c r="G15" s="19" t="s">
        <v>320</v>
      </c>
      <c r="H15" s="20">
        <v>0</v>
      </c>
      <c r="I15" s="20">
        <v>0</v>
      </c>
      <c r="J15" s="20">
        <v>0</v>
      </c>
      <c r="K15" s="20">
        <v>64</v>
      </c>
      <c r="L15" s="20">
        <v>8</v>
      </c>
      <c r="M15" s="20">
        <v>0</v>
      </c>
      <c r="N15" s="20">
        <v>0</v>
      </c>
      <c r="O15" s="20">
        <v>0</v>
      </c>
      <c r="P15" s="21">
        <v>0</v>
      </c>
      <c r="Q15" s="20">
        <v>72</v>
      </c>
      <c r="R15" s="308">
        <v>5668.36</v>
      </c>
      <c r="S15" s="308">
        <v>6035.52</v>
      </c>
      <c r="T15" s="315">
        <v>37800</v>
      </c>
      <c r="U15" s="55"/>
      <c r="V15" s="20"/>
      <c r="W15" s="20"/>
      <c r="X15" s="20">
        <v>0</v>
      </c>
      <c r="Y15" s="308"/>
      <c r="Z15" s="308"/>
      <c r="AA15" s="321"/>
      <c r="AB15" s="301" t="s">
        <v>330</v>
      </c>
      <c r="AC15" s="444">
        <v>20.703879315444304</v>
      </c>
      <c r="AD15" s="189"/>
      <c r="AE15" s="191"/>
      <c r="AF15" s="191"/>
      <c r="AG15" s="191"/>
      <c r="AH15" s="191"/>
      <c r="AI15" s="191"/>
    </row>
    <row r="16" spans="1:30" ht="35.25" customHeight="1" thickBot="1">
      <c r="A16" s="16">
        <v>11</v>
      </c>
      <c r="B16" s="75" t="s">
        <v>388</v>
      </c>
      <c r="C16" s="172" t="s">
        <v>165</v>
      </c>
      <c r="D16" s="50" t="s">
        <v>681</v>
      </c>
      <c r="E16" s="324" t="s">
        <v>682</v>
      </c>
      <c r="F16" s="50" t="s">
        <v>282</v>
      </c>
      <c r="G16" s="190"/>
      <c r="H16" s="56"/>
      <c r="I16" s="56"/>
      <c r="J16" s="56"/>
      <c r="K16" s="56"/>
      <c r="L16" s="56"/>
      <c r="M16" s="56"/>
      <c r="N16" s="56"/>
      <c r="O16" s="56"/>
      <c r="P16" s="64"/>
      <c r="Q16" s="20">
        <v>0</v>
      </c>
      <c r="R16" s="309"/>
      <c r="S16" s="309"/>
      <c r="T16" s="348"/>
      <c r="U16" s="67">
        <v>3</v>
      </c>
      <c r="V16" s="56">
        <v>0</v>
      </c>
      <c r="W16" s="56">
        <v>12</v>
      </c>
      <c r="X16" s="20">
        <v>12</v>
      </c>
      <c r="Y16" s="309">
        <v>952.99</v>
      </c>
      <c r="Z16" s="309">
        <v>1941.83</v>
      </c>
      <c r="AA16" s="321">
        <v>14000</v>
      </c>
      <c r="AB16" s="442"/>
      <c r="AC16" s="445">
        <v>1166.6666666666667</v>
      </c>
      <c r="AD16" s="28"/>
    </row>
    <row r="17" spans="1:30" ht="35.25" customHeight="1" hidden="1">
      <c r="A17" s="16"/>
      <c r="B17" s="75"/>
      <c r="C17" s="172"/>
      <c r="D17" s="50"/>
      <c r="E17" s="324"/>
      <c r="F17" s="50"/>
      <c r="G17" s="19"/>
      <c r="H17" s="20"/>
      <c r="I17" s="20"/>
      <c r="J17" s="20"/>
      <c r="K17" s="20"/>
      <c r="L17" s="20"/>
      <c r="M17" s="20"/>
      <c r="N17" s="20"/>
      <c r="O17" s="20"/>
      <c r="P17" s="21"/>
      <c r="Q17" s="20"/>
      <c r="R17" s="308"/>
      <c r="S17" s="308"/>
      <c r="T17" s="315"/>
      <c r="U17" s="24"/>
      <c r="V17" s="20"/>
      <c r="W17" s="20"/>
      <c r="X17" s="20"/>
      <c r="Y17" s="308"/>
      <c r="Z17" s="308"/>
      <c r="AA17" s="321"/>
      <c r="AB17" s="301"/>
      <c r="AC17" s="444"/>
      <c r="AD17" s="28"/>
    </row>
    <row r="18" spans="1:30" ht="35.25" customHeight="1" hidden="1">
      <c r="A18" s="16"/>
      <c r="B18" s="75"/>
      <c r="C18" s="172"/>
      <c r="D18" s="50"/>
      <c r="E18" s="324"/>
      <c r="F18" s="50"/>
      <c r="G18" s="19"/>
      <c r="H18" s="20"/>
      <c r="I18" s="20"/>
      <c r="J18" s="20"/>
      <c r="K18" s="20"/>
      <c r="L18" s="20"/>
      <c r="M18" s="20"/>
      <c r="N18" s="20"/>
      <c r="O18" s="20"/>
      <c r="P18" s="21"/>
      <c r="Q18" s="20"/>
      <c r="R18" s="308"/>
      <c r="S18" s="308"/>
      <c r="T18" s="315"/>
      <c r="U18" s="55"/>
      <c r="V18" s="20"/>
      <c r="W18" s="20"/>
      <c r="X18" s="20"/>
      <c r="Y18" s="308"/>
      <c r="Z18" s="308"/>
      <c r="AA18" s="321"/>
      <c r="AB18" s="45"/>
      <c r="AC18" s="444"/>
      <c r="AD18" s="28"/>
    </row>
    <row r="19" spans="1:30" ht="35.25" customHeight="1" hidden="1">
      <c r="A19" s="16"/>
      <c r="B19" s="75"/>
      <c r="C19" s="172"/>
      <c r="D19" s="50"/>
      <c r="E19" s="335"/>
      <c r="F19" s="50"/>
      <c r="G19" s="19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308"/>
      <c r="S19" s="308"/>
      <c r="T19" s="315"/>
      <c r="U19" s="55"/>
      <c r="V19" s="20"/>
      <c r="W19" s="20"/>
      <c r="X19" s="20"/>
      <c r="Y19" s="308"/>
      <c r="Z19" s="308"/>
      <c r="AA19" s="321"/>
      <c r="AB19" s="301"/>
      <c r="AC19" s="444"/>
      <c r="AD19" s="28"/>
    </row>
    <row r="20" spans="1:30" ht="35.25" customHeight="1" hidden="1" thickBot="1">
      <c r="A20" s="16"/>
      <c r="B20" s="75"/>
      <c r="C20" s="172"/>
      <c r="D20" s="74"/>
      <c r="E20" s="335"/>
      <c r="F20" s="50"/>
      <c r="G20" s="19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308"/>
      <c r="S20" s="308"/>
      <c r="T20" s="315"/>
      <c r="U20" s="55"/>
      <c r="V20" s="20"/>
      <c r="W20" s="20"/>
      <c r="X20" s="20"/>
      <c r="Y20" s="308"/>
      <c r="Z20" s="308"/>
      <c r="AA20" s="321"/>
      <c r="AB20" s="301"/>
      <c r="AC20" s="444"/>
      <c r="AD20" s="28"/>
    </row>
    <row r="21" spans="1:35" s="160" customFormat="1" ht="35.25" customHeight="1" hidden="1" thickBot="1">
      <c r="A21" s="16">
        <v>16</v>
      </c>
      <c r="B21" s="75"/>
      <c r="C21" s="18"/>
      <c r="D21" s="50"/>
      <c r="E21" s="50"/>
      <c r="F21" s="17"/>
      <c r="G21" s="19"/>
      <c r="H21" s="20"/>
      <c r="I21" s="20"/>
      <c r="J21" s="20"/>
      <c r="K21" s="20"/>
      <c r="L21" s="20"/>
      <c r="M21" s="20"/>
      <c r="N21" s="20"/>
      <c r="O21" s="20"/>
      <c r="P21" s="21"/>
      <c r="Q21" s="20"/>
      <c r="R21" s="22"/>
      <c r="S21" s="25"/>
      <c r="T21" s="23"/>
      <c r="U21" s="24"/>
      <c r="V21" s="20"/>
      <c r="W21" s="20"/>
      <c r="X21" s="20"/>
      <c r="Y21" s="25"/>
      <c r="Z21" s="25"/>
      <c r="AA21" s="81"/>
      <c r="AB21" s="301"/>
      <c r="AC21" s="444"/>
      <c r="AD21" s="28"/>
      <c r="AE21" s="9"/>
      <c r="AF21" s="9"/>
      <c r="AG21" s="9"/>
      <c r="AH21" s="9"/>
      <c r="AI21" s="9"/>
    </row>
    <row r="22" spans="1:35" s="160" customFormat="1" ht="35.25" customHeight="1" hidden="1">
      <c r="A22" s="16">
        <v>17</v>
      </c>
      <c r="B22" s="75"/>
      <c r="C22" s="18"/>
      <c r="D22" s="50"/>
      <c r="E22" s="50"/>
      <c r="F22" s="17"/>
      <c r="G22" s="19"/>
      <c r="H22" s="20"/>
      <c r="I22" s="20"/>
      <c r="J22" s="20"/>
      <c r="K22" s="20"/>
      <c r="L22" s="20"/>
      <c r="M22" s="48"/>
      <c r="N22" s="20"/>
      <c r="O22" s="20"/>
      <c r="P22" s="21"/>
      <c r="Q22" s="20"/>
      <c r="R22" s="22"/>
      <c r="S22" s="25"/>
      <c r="T22" s="23"/>
      <c r="U22" s="24"/>
      <c r="V22" s="20"/>
      <c r="W22" s="20"/>
      <c r="X22" s="20"/>
      <c r="Y22" s="25"/>
      <c r="Z22" s="25"/>
      <c r="AA22" s="81"/>
      <c r="AB22" s="301"/>
      <c r="AC22" s="444"/>
      <c r="AD22" s="28"/>
      <c r="AE22" s="9"/>
      <c r="AF22" s="9"/>
      <c r="AG22" s="9"/>
      <c r="AH22" s="9"/>
      <c r="AI22" s="9"/>
    </row>
    <row r="23" spans="1:35" s="160" customFormat="1" ht="35.25" customHeight="1" hidden="1">
      <c r="A23" s="16">
        <v>18</v>
      </c>
      <c r="B23" s="75"/>
      <c r="C23" s="18"/>
      <c r="D23" s="50"/>
      <c r="E23" s="50"/>
      <c r="F23" s="17"/>
      <c r="G23" s="19"/>
      <c r="H23" s="20"/>
      <c r="I23" s="20"/>
      <c r="J23" s="20"/>
      <c r="K23" s="20"/>
      <c r="L23" s="20"/>
      <c r="M23" s="20"/>
      <c r="N23" s="20"/>
      <c r="O23" s="20"/>
      <c r="P23" s="21"/>
      <c r="Q23" s="20"/>
      <c r="R23" s="22"/>
      <c r="S23" s="25"/>
      <c r="T23" s="66"/>
      <c r="U23" s="24"/>
      <c r="V23" s="20"/>
      <c r="W23" s="20"/>
      <c r="X23" s="20"/>
      <c r="Y23" s="25"/>
      <c r="Z23" s="25"/>
      <c r="AA23" s="81"/>
      <c r="AB23" s="301"/>
      <c r="AC23" s="444"/>
      <c r="AD23" s="28"/>
      <c r="AE23" s="9"/>
      <c r="AF23" s="9"/>
      <c r="AG23" s="9"/>
      <c r="AH23" s="9"/>
      <c r="AI23" s="9"/>
    </row>
    <row r="24" spans="1:30" ht="39.75" customHeight="1" hidden="1">
      <c r="A24" s="16">
        <v>19</v>
      </c>
      <c r="B24" s="75"/>
      <c r="C24" s="18"/>
      <c r="D24" s="50"/>
      <c r="E24" s="50"/>
      <c r="F24" s="17"/>
      <c r="G24" s="19"/>
      <c r="H24" s="20"/>
      <c r="I24" s="20"/>
      <c r="J24" s="20"/>
      <c r="K24" s="20"/>
      <c r="L24" s="20"/>
      <c r="M24" s="20"/>
      <c r="N24" s="20"/>
      <c r="O24" s="20"/>
      <c r="P24" s="21"/>
      <c r="Q24" s="20"/>
      <c r="R24" s="22"/>
      <c r="S24" s="25"/>
      <c r="T24" s="66"/>
      <c r="U24" s="24"/>
      <c r="V24" s="20"/>
      <c r="W24" s="20"/>
      <c r="X24" s="20"/>
      <c r="Y24" s="25"/>
      <c r="Z24" s="25"/>
      <c r="AA24" s="81"/>
      <c r="AB24" s="301"/>
      <c r="AC24" s="444"/>
      <c r="AD24" s="28"/>
    </row>
    <row r="25" spans="1:30" ht="35.25" customHeight="1" hidden="1">
      <c r="A25" s="16">
        <v>20</v>
      </c>
      <c r="B25" s="75"/>
      <c r="C25" s="18"/>
      <c r="D25" s="10"/>
      <c r="E25" s="10"/>
      <c r="F25" s="17"/>
      <c r="G25" s="19"/>
      <c r="H25" s="20"/>
      <c r="I25" s="20"/>
      <c r="J25" s="20"/>
      <c r="K25" s="20"/>
      <c r="L25" s="20"/>
      <c r="M25" s="20"/>
      <c r="N25" s="20"/>
      <c r="O25" s="20"/>
      <c r="P25" s="21"/>
      <c r="Q25" s="20"/>
      <c r="R25" s="22"/>
      <c r="S25" s="25"/>
      <c r="T25" s="66"/>
      <c r="U25" s="24"/>
      <c r="V25" s="20"/>
      <c r="W25" s="20"/>
      <c r="X25" s="20"/>
      <c r="Y25" s="25"/>
      <c r="Z25" s="25"/>
      <c r="AA25" s="81"/>
      <c r="AB25" s="301"/>
      <c r="AC25" s="444"/>
      <c r="AD25" s="28"/>
    </row>
    <row r="26" spans="1:30" ht="35.25" customHeight="1" hidden="1">
      <c r="A26" s="16">
        <v>21</v>
      </c>
      <c r="B26" s="75"/>
      <c r="C26" s="18"/>
      <c r="D26" s="50"/>
      <c r="E26" s="50"/>
      <c r="F26" s="50"/>
      <c r="G26" s="19"/>
      <c r="H26" s="20"/>
      <c r="I26" s="20"/>
      <c r="J26" s="20"/>
      <c r="K26" s="20"/>
      <c r="L26" s="20"/>
      <c r="M26" s="20"/>
      <c r="N26" s="20"/>
      <c r="O26" s="20"/>
      <c r="P26" s="21"/>
      <c r="Q26" s="20"/>
      <c r="R26" s="22"/>
      <c r="S26" s="25"/>
      <c r="T26" s="23"/>
      <c r="U26" s="24"/>
      <c r="V26" s="20"/>
      <c r="W26" s="20"/>
      <c r="X26" s="20"/>
      <c r="Y26" s="25"/>
      <c r="Z26" s="25"/>
      <c r="AA26" s="81"/>
      <c r="AB26" s="301"/>
      <c r="AC26" s="444"/>
      <c r="AD26" s="28"/>
    </row>
    <row r="27" spans="1:35" ht="35.25" customHeight="1" hidden="1">
      <c r="A27" s="16">
        <v>22</v>
      </c>
      <c r="B27" s="78"/>
      <c r="C27" s="62"/>
      <c r="D27" s="158"/>
      <c r="E27" s="158"/>
      <c r="F27" s="158"/>
      <c r="G27" s="190"/>
      <c r="H27" s="56"/>
      <c r="I27" s="56"/>
      <c r="J27" s="56"/>
      <c r="K27" s="56"/>
      <c r="L27" s="56"/>
      <c r="M27" s="56"/>
      <c r="N27" s="56"/>
      <c r="O27" s="56"/>
      <c r="P27" s="64"/>
      <c r="Q27" s="56"/>
      <c r="R27" s="65"/>
      <c r="S27" s="57"/>
      <c r="T27" s="66"/>
      <c r="U27" s="67"/>
      <c r="V27" s="56"/>
      <c r="W27" s="56"/>
      <c r="X27" s="56"/>
      <c r="Y27" s="57"/>
      <c r="Z27" s="57"/>
      <c r="AA27" s="81"/>
      <c r="AB27" s="442"/>
      <c r="AC27" s="446"/>
      <c r="AD27" s="189"/>
      <c r="AE27" s="191"/>
      <c r="AF27" s="191"/>
      <c r="AG27" s="191"/>
      <c r="AH27" s="191"/>
      <c r="AI27" s="191"/>
    </row>
    <row r="28" spans="1:30" ht="35.25" customHeight="1" hidden="1" thickBot="1">
      <c r="A28" s="117"/>
      <c r="B28" s="118"/>
      <c r="C28" s="119"/>
      <c r="D28" s="108"/>
      <c r="E28" s="108"/>
      <c r="F28" s="118"/>
      <c r="G28" s="120"/>
      <c r="H28" s="110"/>
      <c r="I28" s="110"/>
      <c r="J28" s="110"/>
      <c r="K28" s="110"/>
      <c r="L28" s="110"/>
      <c r="M28" s="110"/>
      <c r="N28" s="110"/>
      <c r="O28" s="110"/>
      <c r="P28" s="121"/>
      <c r="Q28" s="20"/>
      <c r="R28" s="122"/>
      <c r="S28" s="125"/>
      <c r="T28" s="123"/>
      <c r="U28" s="124"/>
      <c r="V28" s="110"/>
      <c r="W28" s="110"/>
      <c r="X28" s="20"/>
      <c r="Y28" s="125"/>
      <c r="Z28" s="125"/>
      <c r="AA28" s="126"/>
      <c r="AB28" s="437"/>
      <c r="AD28" s="28"/>
    </row>
    <row r="29" spans="1:30" s="191" customFormat="1" ht="35.25" customHeight="1" thickBot="1" thickTop="1">
      <c r="A29" s="534" t="s">
        <v>42</v>
      </c>
      <c r="B29" s="535"/>
      <c r="C29" s="535"/>
      <c r="D29" s="535"/>
      <c r="E29" s="535"/>
      <c r="F29" s="536"/>
      <c r="G29" s="259"/>
      <c r="H29" s="259">
        <f>SUM(H6:H28)</f>
        <v>20</v>
      </c>
      <c r="I29" s="259">
        <f aca="true" t="shared" si="0" ref="I29:Q29">SUM(I6:I28)</f>
        <v>0</v>
      </c>
      <c r="J29" s="259">
        <f t="shared" si="0"/>
        <v>27</v>
      </c>
      <c r="K29" s="259">
        <f t="shared" si="0"/>
        <v>237</v>
      </c>
      <c r="L29" s="259">
        <f t="shared" si="0"/>
        <v>423</v>
      </c>
      <c r="M29" s="259">
        <f t="shared" si="0"/>
        <v>41</v>
      </c>
      <c r="N29" s="259">
        <f t="shared" si="0"/>
        <v>0</v>
      </c>
      <c r="O29" s="259">
        <f t="shared" si="0"/>
        <v>0</v>
      </c>
      <c r="P29" s="259">
        <f t="shared" si="0"/>
        <v>0</v>
      </c>
      <c r="Q29" s="259">
        <f t="shared" si="0"/>
        <v>748</v>
      </c>
      <c r="R29" s="260">
        <f>SUM(R6:R28)</f>
        <v>106820.47</v>
      </c>
      <c r="S29" s="260">
        <f>SUM(S6:S28)</f>
        <v>108997.72</v>
      </c>
      <c r="T29" s="261">
        <f>SUM(T6:T28)</f>
        <v>1385800</v>
      </c>
      <c r="U29" s="262"/>
      <c r="V29" s="263">
        <f aca="true" t="shared" si="1" ref="V29:AA29">SUM(V6:V28)</f>
        <v>1</v>
      </c>
      <c r="W29" s="263">
        <f t="shared" si="1"/>
        <v>29</v>
      </c>
      <c r="X29" s="263">
        <f t="shared" si="1"/>
        <v>30</v>
      </c>
      <c r="Y29" s="260">
        <f t="shared" si="1"/>
        <v>2796.08</v>
      </c>
      <c r="Z29" s="260">
        <f t="shared" si="1"/>
        <v>7189.33</v>
      </c>
      <c r="AA29" s="264">
        <f t="shared" si="1"/>
        <v>86780</v>
      </c>
      <c r="AB29" s="438"/>
      <c r="AC29" s="447"/>
      <c r="AD29" s="143"/>
    </row>
    <row r="30" spans="1:30" s="191" customFormat="1" ht="35.25" customHeight="1" thickBot="1">
      <c r="A30" s="231" t="s">
        <v>649</v>
      </c>
      <c r="B30" s="342" t="s">
        <v>645</v>
      </c>
      <c r="C30" s="233" t="s">
        <v>125</v>
      </c>
      <c r="D30" s="441" t="s">
        <v>646</v>
      </c>
      <c r="E30" s="337" t="s">
        <v>647</v>
      </c>
      <c r="F30" s="232" t="s">
        <v>296</v>
      </c>
      <c r="G30" s="234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6"/>
      <c r="S30" s="213"/>
      <c r="T30" s="237"/>
      <c r="U30" s="238">
        <v>1</v>
      </c>
      <c r="V30" s="235">
        <v>7</v>
      </c>
      <c r="W30" s="235">
        <v>0</v>
      </c>
      <c r="X30" s="235">
        <v>7</v>
      </c>
      <c r="Y30" s="213">
        <v>1049.08</v>
      </c>
      <c r="Z30" s="213">
        <v>499.18</v>
      </c>
      <c r="AA30" s="214">
        <v>0</v>
      </c>
      <c r="AB30" s="239" t="s">
        <v>648</v>
      </c>
      <c r="AC30" s="447"/>
      <c r="AD30" s="143"/>
    </row>
    <row r="31" spans="2:29" ht="21.75" customHeight="1" hidden="1" thickBot="1">
      <c r="B31" s="9">
        <f>COUNTIF(B6:B28,"*")</f>
        <v>11</v>
      </c>
      <c r="G31" s="197">
        <f>COUNTIF(G6:G28,"*")</f>
        <v>6</v>
      </c>
      <c r="H31" s="9">
        <f>H29</f>
        <v>20</v>
      </c>
      <c r="I31" s="9">
        <f aca="true" t="shared" si="2" ref="I31:T31">I29</f>
        <v>0</v>
      </c>
      <c r="J31" s="9">
        <f t="shared" si="2"/>
        <v>27</v>
      </c>
      <c r="K31" s="9">
        <f t="shared" si="2"/>
        <v>237</v>
      </c>
      <c r="L31" s="9">
        <f t="shared" si="2"/>
        <v>423</v>
      </c>
      <c r="M31" s="9">
        <f t="shared" si="2"/>
        <v>41</v>
      </c>
      <c r="N31" s="9">
        <f t="shared" si="2"/>
        <v>0</v>
      </c>
      <c r="O31" s="9">
        <f t="shared" si="2"/>
        <v>0</v>
      </c>
      <c r="P31" s="9">
        <f t="shared" si="2"/>
        <v>0</v>
      </c>
      <c r="Q31" s="9">
        <f t="shared" si="2"/>
        <v>748</v>
      </c>
      <c r="R31" s="9">
        <f t="shared" si="2"/>
        <v>106820.47</v>
      </c>
      <c r="S31" s="9">
        <f t="shared" si="2"/>
        <v>108997.72</v>
      </c>
      <c r="T31" s="9">
        <f t="shared" si="2"/>
        <v>1385800</v>
      </c>
      <c r="U31" s="130">
        <f>COUNTIF(U6:U28,"&gt;0")+COUNTIF(U6:U28,"*")</f>
        <v>5</v>
      </c>
      <c r="V31" s="52">
        <f aca="true" t="shared" si="3" ref="V31:AA31">V29</f>
        <v>1</v>
      </c>
      <c r="W31" s="52">
        <f t="shared" si="3"/>
        <v>29</v>
      </c>
      <c r="X31" s="52">
        <f t="shared" si="3"/>
        <v>30</v>
      </c>
      <c r="Y31" s="52">
        <f t="shared" si="3"/>
        <v>2796.08</v>
      </c>
      <c r="Z31" s="52">
        <f t="shared" si="3"/>
        <v>7189.33</v>
      </c>
      <c r="AA31" s="52">
        <f t="shared" si="3"/>
        <v>86780</v>
      </c>
      <c r="AB31" s="92"/>
      <c r="AC31" s="448"/>
    </row>
    <row r="32" spans="1:29" s="37" customFormat="1" ht="35.25" customHeight="1">
      <c r="A32" s="486" t="str">
        <f>'1月 '!A40:B40</f>
        <v>去(111)年</v>
      </c>
      <c r="B32" s="487"/>
      <c r="C32" s="488" t="s">
        <v>82</v>
      </c>
      <c r="D32" s="488"/>
      <c r="E32" s="488"/>
      <c r="F32" s="489"/>
      <c r="G32" s="32"/>
      <c r="H32" s="32">
        <v>8</v>
      </c>
      <c r="I32" s="32">
        <v>0</v>
      </c>
      <c r="J32" s="32">
        <v>12</v>
      </c>
      <c r="K32" s="32">
        <v>129</v>
      </c>
      <c r="L32" s="32">
        <v>281</v>
      </c>
      <c r="M32" s="32">
        <v>32</v>
      </c>
      <c r="N32" s="32">
        <v>0</v>
      </c>
      <c r="O32" s="32">
        <v>0</v>
      </c>
      <c r="P32" s="32">
        <v>0</v>
      </c>
      <c r="Q32" s="32">
        <v>462</v>
      </c>
      <c r="R32" s="96">
        <v>61121.37</v>
      </c>
      <c r="S32" s="111">
        <v>63389.47</v>
      </c>
      <c r="T32" s="98">
        <v>656000</v>
      </c>
      <c r="U32" s="35"/>
      <c r="V32" s="32">
        <v>2</v>
      </c>
      <c r="W32" s="32">
        <v>88</v>
      </c>
      <c r="X32" s="32">
        <v>90</v>
      </c>
      <c r="Y32" s="96">
        <v>8047.2</v>
      </c>
      <c r="Z32" s="111">
        <v>16268.880000000001</v>
      </c>
      <c r="AA32" s="187">
        <v>122800</v>
      </c>
      <c r="AB32" s="36"/>
      <c r="AC32" s="449"/>
    </row>
    <row r="33" spans="1:29" s="37" customFormat="1" ht="35.25" customHeight="1" thickBot="1">
      <c r="A33" s="499" t="str">
        <f>'1月 '!A41:F41</f>
        <v>111與112年同月推案增減率</v>
      </c>
      <c r="B33" s="500"/>
      <c r="C33" s="500"/>
      <c r="D33" s="500"/>
      <c r="E33" s="500"/>
      <c r="F33" s="500"/>
      <c r="G33" s="38"/>
      <c r="H33" s="38"/>
      <c r="I33" s="38"/>
      <c r="J33" s="38"/>
      <c r="K33" s="38"/>
      <c r="L33" s="38"/>
      <c r="M33" s="38"/>
      <c r="N33" s="38"/>
      <c r="O33" s="39"/>
      <c r="P33" s="483">
        <f>(Q29-Q32)/Q32</f>
        <v>0.6190476190476191</v>
      </c>
      <c r="Q33" s="501"/>
      <c r="R33" s="40"/>
      <c r="S33" s="40"/>
      <c r="T33" s="41">
        <f>(T29-T32)/T32</f>
        <v>1.1125</v>
      </c>
      <c r="U33" s="42"/>
      <c r="V33" s="483">
        <f>(X29-X32)/X32</f>
        <v>-0.6666666666666666</v>
      </c>
      <c r="W33" s="484"/>
      <c r="X33" s="485"/>
      <c r="Y33" s="40"/>
      <c r="Z33" s="40"/>
      <c r="AA33" s="43">
        <f>(AA29-AA32)/AA32</f>
        <v>-0.29332247557003255</v>
      </c>
      <c r="AB33" s="304"/>
      <c r="AC33" s="449"/>
    </row>
    <row r="34" spans="1:27" ht="15.75">
      <c r="A34" s="405" t="s">
        <v>683</v>
      </c>
      <c r="B34" s="405"/>
      <c r="C34" s="406"/>
      <c r="D34" s="405"/>
      <c r="E34" s="405"/>
      <c r="F34" s="405"/>
      <c r="G34" s="405"/>
      <c r="H34" s="405"/>
      <c r="I34" s="405"/>
      <c r="J34" s="405" t="s">
        <v>684</v>
      </c>
      <c r="K34" s="405"/>
      <c r="L34" s="405"/>
      <c r="M34" s="405"/>
      <c r="N34" s="405"/>
      <c r="O34" s="405"/>
      <c r="P34" s="405"/>
      <c r="Q34" s="405"/>
      <c r="R34" s="405"/>
      <c r="S34" s="405" t="s">
        <v>685</v>
      </c>
      <c r="T34" s="408"/>
      <c r="U34" s="405"/>
      <c r="V34" s="405"/>
      <c r="W34" s="405"/>
      <c r="X34" s="405"/>
      <c r="Y34" s="405" t="s">
        <v>686</v>
      </c>
      <c r="Z34" s="405"/>
      <c r="AA34" s="405"/>
    </row>
    <row r="35" spans="1:27" ht="15.75">
      <c r="A35" s="406" t="s">
        <v>687</v>
      </c>
      <c r="B35" s="406"/>
      <c r="C35" s="406"/>
      <c r="D35" s="406"/>
      <c r="E35" s="406"/>
      <c r="F35" s="406"/>
      <c r="G35" s="405"/>
      <c r="H35" s="405"/>
      <c r="I35" s="405"/>
      <c r="J35" s="405" t="s">
        <v>688</v>
      </c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</row>
    <row r="36" ht="15.75">
      <c r="B36" s="46"/>
    </row>
  </sheetData>
  <sheetProtection/>
  <mergeCells count="34">
    <mergeCell ref="Y3:Y5"/>
    <mergeCell ref="Z3:Z5"/>
    <mergeCell ref="A29:F29"/>
    <mergeCell ref="A32:B32"/>
    <mergeCell ref="C32:F32"/>
    <mergeCell ref="A33:F33"/>
    <mergeCell ref="P33:Q33"/>
    <mergeCell ref="F3:F5"/>
    <mergeCell ref="G3:G5"/>
    <mergeCell ref="V33:X33"/>
    <mergeCell ref="U3:U5"/>
    <mergeCell ref="V3:X3"/>
    <mergeCell ref="S3:S5"/>
    <mergeCell ref="H4:H5"/>
    <mergeCell ref="I4:I5"/>
    <mergeCell ref="J4:P4"/>
    <mergeCell ref="Q4:Q5"/>
    <mergeCell ref="U2:AA2"/>
    <mergeCell ref="AB2:AB5"/>
    <mergeCell ref="A3:A5"/>
    <mergeCell ref="B3:B5"/>
    <mergeCell ref="C3:C5"/>
    <mergeCell ref="D3:D5"/>
    <mergeCell ref="AA3:AA5"/>
    <mergeCell ref="V4:V5"/>
    <mergeCell ref="W4:W5"/>
    <mergeCell ref="X4:X5"/>
    <mergeCell ref="A1:Q1"/>
    <mergeCell ref="A2:F2"/>
    <mergeCell ref="G2:T2"/>
    <mergeCell ref="T3:T5"/>
    <mergeCell ref="E3:E5"/>
    <mergeCell ref="H3:Q3"/>
    <mergeCell ref="R3:R5"/>
  </mergeCells>
  <printOptions horizontalCentered="1"/>
  <pageMargins left="0.1968503937007874" right="0.1968503937007874" top="0.5905511811023623" bottom="0.4724409448818898" header="0.3937007874015748" footer="0.1968503937007874"/>
  <pageSetup fitToHeight="0" fitToWidth="1" horizontalDpi="600" verticalDpi="600" orientation="landscape" paperSize="9" scale="76" r:id="rId1"/>
  <headerFooter scaleWithDoc="0">
    <oddFooter xml:space="preserve">&amp;R&amp;F&amp;A&amp; &amp;"新細明體,粗體"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66"/>
    <pageSetUpPr fitToPage="1"/>
  </sheetPr>
  <dimension ref="A1:AD35"/>
  <sheetViews>
    <sheetView zoomScale="70" zoomScaleNormal="70" zoomScaleSheetLayoutView="70" zoomScalePageLayoutView="0" workbookViewId="0" topLeftCell="A16">
      <selection activeCell="T30" sqref="T30"/>
    </sheetView>
  </sheetViews>
  <sheetFormatPr defaultColWidth="0" defaultRowHeight="16.5"/>
  <cols>
    <col min="1" max="1" width="4.125" style="9" customWidth="1"/>
    <col min="2" max="2" width="7.875" style="9" customWidth="1"/>
    <col min="3" max="3" width="6.75390625" style="30" customWidth="1"/>
    <col min="4" max="5" width="8.00390625" style="9" customWidth="1"/>
    <col min="6" max="6" width="7.25390625" style="9" customWidth="1"/>
    <col min="7" max="10" width="5.25390625" style="9" customWidth="1"/>
    <col min="11" max="12" width="8.25390625" style="9" bestFit="1" customWidth="1"/>
    <col min="13" max="16" width="5.25390625" style="9" customWidth="1"/>
    <col min="17" max="17" width="8.25390625" style="9" bestFit="1" customWidth="1"/>
    <col min="18" max="18" width="13.00390625" style="9" customWidth="1"/>
    <col min="19" max="19" width="13.75390625" style="9" bestFit="1" customWidth="1"/>
    <col min="20" max="20" width="11.75390625" style="31" customWidth="1"/>
    <col min="21" max="21" width="5.125" style="9" customWidth="1"/>
    <col min="22" max="22" width="4.75390625" style="9" customWidth="1"/>
    <col min="23" max="23" width="5.25390625" style="9" customWidth="1"/>
    <col min="24" max="24" width="5.125" style="9" customWidth="1"/>
    <col min="25" max="25" width="11.25390625" style="9" bestFit="1" customWidth="1"/>
    <col min="26" max="26" width="11.875" style="9" bestFit="1" customWidth="1"/>
    <col min="27" max="27" width="10.75390625" style="9" customWidth="1"/>
    <col min="28" max="28" width="7.25390625" style="84" customWidth="1"/>
    <col min="29" max="29" width="7.75390625" style="175" customWidth="1"/>
    <col min="30" max="30" width="7.375" style="8" customWidth="1"/>
    <col min="31" max="31" width="6.875" style="9" customWidth="1"/>
    <col min="32" max="32" width="6.75390625" style="9" customWidth="1"/>
    <col min="33" max="38" width="0" style="9" hidden="1" customWidth="1"/>
    <col min="39" max="16384" width="9.00390625" style="9" hidden="1" customWidth="1"/>
  </cols>
  <sheetData>
    <row r="1" spans="1:28" ht="42" customHeight="1" thickBot="1">
      <c r="A1" s="537" t="s">
        <v>73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47" t="str">
        <f>'1月 '!R1</f>
        <v>112年</v>
      </c>
      <c r="S1" s="147" t="s">
        <v>237</v>
      </c>
      <c r="T1" s="147"/>
      <c r="U1" s="147"/>
      <c r="V1" s="147"/>
      <c r="W1" s="147"/>
      <c r="X1" s="147"/>
      <c r="Y1" s="147"/>
      <c r="Z1" s="147"/>
      <c r="AA1" s="147"/>
      <c r="AB1" s="300"/>
    </row>
    <row r="2" spans="1:28" ht="30" customHeight="1">
      <c r="A2" s="510" t="s">
        <v>1</v>
      </c>
      <c r="B2" s="511"/>
      <c r="C2" s="511"/>
      <c r="D2" s="511"/>
      <c r="E2" s="511"/>
      <c r="F2" s="512"/>
      <c r="G2" s="513" t="s">
        <v>2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473" t="s">
        <v>3</v>
      </c>
      <c r="V2" s="474"/>
      <c r="W2" s="474"/>
      <c r="X2" s="474"/>
      <c r="Y2" s="474"/>
      <c r="Z2" s="474"/>
      <c r="AA2" s="475"/>
      <c r="AB2" s="541" t="s">
        <v>45</v>
      </c>
    </row>
    <row r="3" spans="1:28" ht="20.25" customHeight="1">
      <c r="A3" s="490" t="s">
        <v>4</v>
      </c>
      <c r="B3" s="479" t="s">
        <v>215</v>
      </c>
      <c r="C3" s="503" t="s">
        <v>243</v>
      </c>
      <c r="D3" s="503" t="s">
        <v>46</v>
      </c>
      <c r="E3" s="479" t="s">
        <v>239</v>
      </c>
      <c r="F3" s="479" t="s">
        <v>108</v>
      </c>
      <c r="G3" s="470" t="s">
        <v>48</v>
      </c>
      <c r="H3" s="507" t="s">
        <v>49</v>
      </c>
      <c r="I3" s="508"/>
      <c r="J3" s="508"/>
      <c r="K3" s="508"/>
      <c r="L3" s="508"/>
      <c r="M3" s="508"/>
      <c r="N3" s="508"/>
      <c r="O3" s="508"/>
      <c r="P3" s="508"/>
      <c r="Q3" s="509"/>
      <c r="R3" s="479" t="s">
        <v>105</v>
      </c>
      <c r="S3" s="506" t="s">
        <v>55</v>
      </c>
      <c r="T3" s="538" t="s">
        <v>57</v>
      </c>
      <c r="U3" s="476" t="s">
        <v>52</v>
      </c>
      <c r="V3" s="477" t="s">
        <v>53</v>
      </c>
      <c r="W3" s="477"/>
      <c r="X3" s="477"/>
      <c r="Y3" s="506" t="s">
        <v>222</v>
      </c>
      <c r="Z3" s="506" t="s">
        <v>105</v>
      </c>
      <c r="AA3" s="482" t="s">
        <v>57</v>
      </c>
      <c r="AB3" s="542"/>
    </row>
    <row r="4" spans="1:28" ht="20.25" customHeight="1">
      <c r="A4" s="491"/>
      <c r="B4" s="480"/>
      <c r="C4" s="504"/>
      <c r="D4" s="504"/>
      <c r="E4" s="480"/>
      <c r="F4" s="480"/>
      <c r="G4" s="471"/>
      <c r="H4" s="470" t="s">
        <v>58</v>
      </c>
      <c r="I4" s="470" t="s">
        <v>59</v>
      </c>
      <c r="J4" s="514" t="s">
        <v>60</v>
      </c>
      <c r="K4" s="515"/>
      <c r="L4" s="515"/>
      <c r="M4" s="515"/>
      <c r="N4" s="515"/>
      <c r="O4" s="515"/>
      <c r="P4" s="516"/>
      <c r="Q4" s="470" t="s">
        <v>61</v>
      </c>
      <c r="R4" s="480"/>
      <c r="S4" s="506"/>
      <c r="T4" s="539"/>
      <c r="U4" s="476"/>
      <c r="V4" s="478" t="s">
        <v>62</v>
      </c>
      <c r="W4" s="478" t="s">
        <v>63</v>
      </c>
      <c r="X4" s="478" t="s">
        <v>61</v>
      </c>
      <c r="Y4" s="506"/>
      <c r="Z4" s="506"/>
      <c r="AA4" s="482"/>
      <c r="AB4" s="542"/>
    </row>
    <row r="5" spans="1:30" s="15" customFormat="1" ht="20.25" customHeight="1">
      <c r="A5" s="492"/>
      <c r="B5" s="481"/>
      <c r="C5" s="505"/>
      <c r="D5" s="505"/>
      <c r="E5" s="481"/>
      <c r="F5" s="481"/>
      <c r="G5" s="472"/>
      <c r="H5" s="472"/>
      <c r="I5" s="472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2" t="s">
        <v>70</v>
      </c>
      <c r="Q5" s="472"/>
      <c r="R5" s="481"/>
      <c r="S5" s="506"/>
      <c r="T5" s="540"/>
      <c r="U5" s="476"/>
      <c r="V5" s="478"/>
      <c r="W5" s="478"/>
      <c r="X5" s="478"/>
      <c r="Y5" s="506"/>
      <c r="Z5" s="506"/>
      <c r="AA5" s="482"/>
      <c r="AB5" s="543"/>
      <c r="AC5" s="383"/>
      <c r="AD5" s="14"/>
    </row>
    <row r="6" spans="1:30" ht="35.25" customHeight="1">
      <c r="A6" s="16">
        <v>1</v>
      </c>
      <c r="B6" s="75" t="s">
        <v>696</v>
      </c>
      <c r="C6" s="172" t="s">
        <v>127</v>
      </c>
      <c r="D6" s="10" t="s">
        <v>697</v>
      </c>
      <c r="E6" s="324" t="s">
        <v>698</v>
      </c>
      <c r="F6" s="50" t="s">
        <v>296</v>
      </c>
      <c r="G6" s="19" t="s">
        <v>269</v>
      </c>
      <c r="H6" s="20">
        <v>4</v>
      </c>
      <c r="I6" s="20">
        <v>0</v>
      </c>
      <c r="J6" s="20">
        <v>0</v>
      </c>
      <c r="K6" s="20">
        <v>194</v>
      </c>
      <c r="L6" s="20">
        <v>164</v>
      </c>
      <c r="M6" s="20">
        <v>0</v>
      </c>
      <c r="N6" s="20">
        <v>0</v>
      </c>
      <c r="O6" s="20">
        <v>0</v>
      </c>
      <c r="P6" s="21">
        <v>0</v>
      </c>
      <c r="Q6" s="20">
        <v>362</v>
      </c>
      <c r="R6" s="22">
        <v>36456.37</v>
      </c>
      <c r="S6" s="25">
        <v>37459.86</v>
      </c>
      <c r="T6" s="85">
        <v>400000</v>
      </c>
      <c r="U6" s="99"/>
      <c r="V6" s="20"/>
      <c r="W6" s="20"/>
      <c r="X6" s="20">
        <v>0</v>
      </c>
      <c r="Y6" s="25"/>
      <c r="Z6" s="25"/>
      <c r="AA6" s="26"/>
      <c r="AB6" s="45"/>
      <c r="AC6" s="192">
        <v>35.29949256582317</v>
      </c>
      <c r="AD6" s="28"/>
    </row>
    <row r="7" spans="1:30" ht="35.25" customHeight="1">
      <c r="A7" s="16">
        <v>2</v>
      </c>
      <c r="B7" s="75" t="s">
        <v>699</v>
      </c>
      <c r="C7" s="172" t="s">
        <v>127</v>
      </c>
      <c r="D7" s="10" t="s">
        <v>700</v>
      </c>
      <c r="E7" s="346" t="s">
        <v>701</v>
      </c>
      <c r="F7" s="75" t="s">
        <v>253</v>
      </c>
      <c r="G7" s="19" t="s">
        <v>320</v>
      </c>
      <c r="H7" s="20">
        <v>1</v>
      </c>
      <c r="I7" s="20">
        <v>0</v>
      </c>
      <c r="J7" s="20">
        <v>0</v>
      </c>
      <c r="K7" s="20">
        <v>16</v>
      </c>
      <c r="L7" s="20">
        <v>4</v>
      </c>
      <c r="M7" s="20">
        <v>0</v>
      </c>
      <c r="N7" s="20">
        <v>0</v>
      </c>
      <c r="O7" s="20">
        <v>0</v>
      </c>
      <c r="P7" s="21">
        <v>0</v>
      </c>
      <c r="Q7" s="20">
        <v>21</v>
      </c>
      <c r="R7" s="22">
        <v>2100.75</v>
      </c>
      <c r="S7" s="25">
        <v>2278.75</v>
      </c>
      <c r="T7" s="85">
        <v>20335</v>
      </c>
      <c r="U7" s="99"/>
      <c r="V7" s="20"/>
      <c r="W7" s="20"/>
      <c r="X7" s="20">
        <v>0</v>
      </c>
      <c r="Y7" s="25"/>
      <c r="Z7" s="25"/>
      <c r="AA7" s="26"/>
      <c r="AB7" s="301" t="s">
        <v>330</v>
      </c>
      <c r="AC7" s="192">
        <v>29.50000680016139</v>
      </c>
      <c r="AD7" s="28"/>
    </row>
    <row r="8" spans="1:30" ht="35.25" customHeight="1">
      <c r="A8" s="16">
        <v>3</v>
      </c>
      <c r="B8" s="75" t="s">
        <v>557</v>
      </c>
      <c r="C8" s="172" t="s">
        <v>127</v>
      </c>
      <c r="D8" s="10" t="s">
        <v>702</v>
      </c>
      <c r="E8" s="349" t="s">
        <v>703</v>
      </c>
      <c r="F8" s="75" t="s">
        <v>296</v>
      </c>
      <c r="G8" s="19" t="s">
        <v>278</v>
      </c>
      <c r="H8" s="20">
        <v>2</v>
      </c>
      <c r="I8" s="20">
        <v>0</v>
      </c>
      <c r="J8" s="20">
        <v>0</v>
      </c>
      <c r="K8" s="20">
        <v>43</v>
      </c>
      <c r="L8" s="20">
        <v>22</v>
      </c>
      <c r="M8" s="20">
        <v>0</v>
      </c>
      <c r="N8" s="20">
        <v>0</v>
      </c>
      <c r="O8" s="20">
        <v>0</v>
      </c>
      <c r="P8" s="21">
        <v>0</v>
      </c>
      <c r="Q8" s="20">
        <v>67</v>
      </c>
      <c r="R8" s="22">
        <v>6700.22</v>
      </c>
      <c r="S8" s="25">
        <v>6808.82</v>
      </c>
      <c r="T8" s="85">
        <v>60000</v>
      </c>
      <c r="U8" s="99"/>
      <c r="V8" s="20"/>
      <c r="W8" s="20"/>
      <c r="X8" s="20">
        <v>0</v>
      </c>
      <c r="Y8" s="25"/>
      <c r="Z8" s="25"/>
      <c r="AA8" s="26"/>
      <c r="AB8" s="301"/>
      <c r="AC8" s="192">
        <v>29.13090776933691</v>
      </c>
      <c r="AD8" s="28"/>
    </row>
    <row r="9" spans="1:30" ht="35.25" customHeight="1">
      <c r="A9" s="16">
        <v>4</v>
      </c>
      <c r="B9" s="75" t="s">
        <v>704</v>
      </c>
      <c r="C9" s="172" t="s">
        <v>131</v>
      </c>
      <c r="D9" s="75" t="s">
        <v>705</v>
      </c>
      <c r="E9" s="346" t="s">
        <v>706</v>
      </c>
      <c r="F9" s="75" t="s">
        <v>291</v>
      </c>
      <c r="G9" s="19" t="s">
        <v>257</v>
      </c>
      <c r="H9" s="20">
        <v>0</v>
      </c>
      <c r="I9" s="20">
        <v>0</v>
      </c>
      <c r="J9" s="20">
        <v>0</v>
      </c>
      <c r="K9" s="20">
        <v>98</v>
      </c>
      <c r="L9" s="20">
        <v>0</v>
      </c>
      <c r="M9" s="20">
        <v>0</v>
      </c>
      <c r="N9" s="20">
        <v>0</v>
      </c>
      <c r="O9" s="20">
        <v>0</v>
      </c>
      <c r="P9" s="21">
        <v>0</v>
      </c>
      <c r="Q9" s="20">
        <v>98</v>
      </c>
      <c r="R9" s="22">
        <v>9035.38</v>
      </c>
      <c r="S9" s="25">
        <v>9255.04</v>
      </c>
      <c r="T9" s="85">
        <v>100000</v>
      </c>
      <c r="U9" s="99"/>
      <c r="V9" s="20"/>
      <c r="W9" s="20"/>
      <c r="X9" s="20">
        <v>0</v>
      </c>
      <c r="Y9" s="25"/>
      <c r="Z9" s="25"/>
      <c r="AA9" s="26"/>
      <c r="AB9" s="301"/>
      <c r="AC9" s="192">
        <v>35.71875566142277</v>
      </c>
      <c r="AD9" s="28"/>
    </row>
    <row r="10" spans="1:30" ht="35.25" customHeight="1">
      <c r="A10" s="16">
        <v>5</v>
      </c>
      <c r="B10" s="75" t="s">
        <v>707</v>
      </c>
      <c r="C10" s="172" t="s">
        <v>131</v>
      </c>
      <c r="D10" s="10" t="s">
        <v>708</v>
      </c>
      <c r="E10" s="324" t="s">
        <v>709</v>
      </c>
      <c r="F10" s="75" t="s">
        <v>253</v>
      </c>
      <c r="G10" s="19" t="s">
        <v>257</v>
      </c>
      <c r="H10" s="20">
        <v>0</v>
      </c>
      <c r="I10" s="20">
        <v>0</v>
      </c>
      <c r="J10" s="20">
        <v>0</v>
      </c>
      <c r="K10" s="20">
        <v>14</v>
      </c>
      <c r="L10" s="20">
        <v>84</v>
      </c>
      <c r="M10" s="20">
        <v>0</v>
      </c>
      <c r="N10" s="20">
        <v>0</v>
      </c>
      <c r="O10" s="20">
        <v>0</v>
      </c>
      <c r="P10" s="21">
        <v>0</v>
      </c>
      <c r="Q10" s="20">
        <v>98</v>
      </c>
      <c r="R10" s="22">
        <v>14447.21</v>
      </c>
      <c r="S10" s="25">
        <v>15109.5</v>
      </c>
      <c r="T10" s="85">
        <v>200000</v>
      </c>
      <c r="U10" s="99"/>
      <c r="V10" s="20"/>
      <c r="W10" s="20"/>
      <c r="X10" s="20">
        <v>0</v>
      </c>
      <c r="Y10" s="25"/>
      <c r="Z10" s="25"/>
      <c r="AA10" s="26"/>
      <c r="AB10" s="301"/>
      <c r="AC10" s="192">
        <v>43.75770374885923</v>
      </c>
      <c r="AD10" s="28"/>
    </row>
    <row r="11" spans="1:30" ht="35.25" customHeight="1">
      <c r="A11" s="16">
        <v>6</v>
      </c>
      <c r="B11" s="75" t="s">
        <v>710</v>
      </c>
      <c r="C11" s="172" t="s">
        <v>131</v>
      </c>
      <c r="D11" s="10" t="s">
        <v>294</v>
      </c>
      <c r="E11" s="346" t="s">
        <v>711</v>
      </c>
      <c r="F11" s="75" t="s">
        <v>296</v>
      </c>
      <c r="G11" s="19" t="s">
        <v>269</v>
      </c>
      <c r="H11" s="20">
        <v>2</v>
      </c>
      <c r="I11" s="20">
        <v>0</v>
      </c>
      <c r="J11" s="20">
        <v>0</v>
      </c>
      <c r="K11" s="20">
        <v>52</v>
      </c>
      <c r="L11" s="20">
        <v>26</v>
      </c>
      <c r="M11" s="20">
        <v>0</v>
      </c>
      <c r="N11" s="20">
        <v>0</v>
      </c>
      <c r="O11" s="20">
        <v>0</v>
      </c>
      <c r="P11" s="21">
        <v>0</v>
      </c>
      <c r="Q11" s="20">
        <v>80</v>
      </c>
      <c r="R11" s="22">
        <v>13612.39</v>
      </c>
      <c r="S11" s="25">
        <v>13612.39</v>
      </c>
      <c r="T11" s="85">
        <v>185000</v>
      </c>
      <c r="U11" s="99"/>
      <c r="V11" s="20"/>
      <c r="W11" s="20"/>
      <c r="X11" s="20">
        <v>0</v>
      </c>
      <c r="Y11" s="25"/>
      <c r="Z11" s="25"/>
      <c r="AA11" s="26"/>
      <c r="AB11" s="301"/>
      <c r="AC11" s="192">
        <v>44.927470336501116</v>
      </c>
      <c r="AD11" s="28"/>
    </row>
    <row r="12" spans="1:30" ht="35.25" customHeight="1">
      <c r="A12" s="16">
        <v>7</v>
      </c>
      <c r="B12" s="75" t="s">
        <v>707</v>
      </c>
      <c r="C12" s="172" t="s">
        <v>119</v>
      </c>
      <c r="D12" s="10" t="s">
        <v>712</v>
      </c>
      <c r="E12" s="346" t="s">
        <v>713</v>
      </c>
      <c r="F12" s="75" t="s">
        <v>268</v>
      </c>
      <c r="G12" s="19" t="s">
        <v>714</v>
      </c>
      <c r="H12" s="20">
        <v>0</v>
      </c>
      <c r="I12" s="20">
        <v>0</v>
      </c>
      <c r="J12" s="20">
        <v>0</v>
      </c>
      <c r="K12" s="20">
        <v>0</v>
      </c>
      <c r="L12" s="20">
        <v>129</v>
      </c>
      <c r="M12" s="20">
        <v>0</v>
      </c>
      <c r="N12" s="20">
        <v>0</v>
      </c>
      <c r="O12" s="20">
        <v>0</v>
      </c>
      <c r="P12" s="21">
        <v>0</v>
      </c>
      <c r="Q12" s="20">
        <v>129</v>
      </c>
      <c r="R12" s="22">
        <v>24249.05</v>
      </c>
      <c r="S12" s="25">
        <v>25060.32</v>
      </c>
      <c r="T12" s="85">
        <v>320000</v>
      </c>
      <c r="U12" s="99"/>
      <c r="V12" s="20"/>
      <c r="W12" s="20"/>
      <c r="X12" s="20">
        <v>0</v>
      </c>
      <c r="Y12" s="25"/>
      <c r="Z12" s="25"/>
      <c r="AA12" s="26"/>
      <c r="AB12" s="301"/>
      <c r="AC12" s="192">
        <v>42.21219999063945</v>
      </c>
      <c r="AD12" s="28"/>
    </row>
    <row r="13" spans="1:30" ht="35.25" customHeight="1">
      <c r="A13" s="16">
        <v>8</v>
      </c>
      <c r="B13" s="75" t="s">
        <v>715</v>
      </c>
      <c r="C13" s="172" t="s">
        <v>125</v>
      </c>
      <c r="D13" s="10" t="s">
        <v>716</v>
      </c>
      <c r="E13" s="346" t="s">
        <v>717</v>
      </c>
      <c r="F13" s="75" t="s">
        <v>296</v>
      </c>
      <c r="G13" s="19" t="s">
        <v>320</v>
      </c>
      <c r="H13" s="20">
        <v>0</v>
      </c>
      <c r="I13" s="20">
        <v>0</v>
      </c>
      <c r="J13" s="20">
        <v>0</v>
      </c>
      <c r="K13" s="20">
        <v>8</v>
      </c>
      <c r="L13" s="20">
        <v>8</v>
      </c>
      <c r="M13" s="20">
        <v>0</v>
      </c>
      <c r="N13" s="20">
        <v>0</v>
      </c>
      <c r="O13" s="20">
        <v>0</v>
      </c>
      <c r="P13" s="21">
        <v>0</v>
      </c>
      <c r="Q13" s="20">
        <v>16</v>
      </c>
      <c r="R13" s="22">
        <v>1376.51</v>
      </c>
      <c r="S13" s="25">
        <v>1481.79</v>
      </c>
      <c r="T13" s="85">
        <v>25600</v>
      </c>
      <c r="U13" s="99"/>
      <c r="V13" s="20"/>
      <c r="W13" s="20"/>
      <c r="X13" s="20">
        <v>0</v>
      </c>
      <c r="Y13" s="25"/>
      <c r="Z13" s="25"/>
      <c r="AA13" s="26"/>
      <c r="AB13" s="45" t="s">
        <v>330</v>
      </c>
      <c r="AC13" s="192">
        <v>57.112073352873026</v>
      </c>
      <c r="AD13" s="28"/>
    </row>
    <row r="14" spans="1:30" ht="35.25" customHeight="1">
      <c r="A14" s="16">
        <v>9</v>
      </c>
      <c r="B14" s="75" t="s">
        <v>718</v>
      </c>
      <c r="C14" s="172" t="s">
        <v>125</v>
      </c>
      <c r="D14" s="10" t="s">
        <v>719</v>
      </c>
      <c r="E14" s="349" t="s">
        <v>720</v>
      </c>
      <c r="F14" s="75" t="s">
        <v>296</v>
      </c>
      <c r="G14" s="19"/>
      <c r="H14" s="20"/>
      <c r="I14" s="20"/>
      <c r="J14" s="20"/>
      <c r="K14" s="20"/>
      <c r="L14" s="20"/>
      <c r="M14" s="20"/>
      <c r="N14" s="20"/>
      <c r="O14" s="20"/>
      <c r="P14" s="21"/>
      <c r="Q14" s="20">
        <v>0</v>
      </c>
      <c r="R14" s="22"/>
      <c r="S14" s="25"/>
      <c r="T14" s="85"/>
      <c r="U14" s="99" t="s">
        <v>721</v>
      </c>
      <c r="V14" s="20">
        <v>0</v>
      </c>
      <c r="W14" s="20">
        <v>4</v>
      </c>
      <c r="X14" s="20">
        <v>4</v>
      </c>
      <c r="Y14" s="25">
        <v>635.34</v>
      </c>
      <c r="Z14" s="25">
        <v>1779.62</v>
      </c>
      <c r="AA14" s="26">
        <v>28000</v>
      </c>
      <c r="AB14" s="301"/>
      <c r="AC14" s="227">
        <v>7000</v>
      </c>
      <c r="AD14" s="28"/>
    </row>
    <row r="15" spans="1:30" ht="35.25" customHeight="1">
      <c r="A15" s="16">
        <v>10</v>
      </c>
      <c r="B15" s="75" t="s">
        <v>722</v>
      </c>
      <c r="C15" s="172" t="s">
        <v>117</v>
      </c>
      <c r="D15" s="75" t="s">
        <v>723</v>
      </c>
      <c r="E15" s="346" t="s">
        <v>724</v>
      </c>
      <c r="F15" s="75" t="s">
        <v>468</v>
      </c>
      <c r="G15" s="19" t="s">
        <v>725</v>
      </c>
      <c r="H15" s="20">
        <v>0</v>
      </c>
      <c r="I15" s="20">
        <v>0</v>
      </c>
      <c r="J15" s="20">
        <v>0</v>
      </c>
      <c r="K15" s="20">
        <v>21</v>
      </c>
      <c r="L15" s="20">
        <v>43</v>
      </c>
      <c r="M15" s="20">
        <v>22</v>
      </c>
      <c r="N15" s="20">
        <v>0</v>
      </c>
      <c r="O15" s="20">
        <v>0</v>
      </c>
      <c r="P15" s="21">
        <v>0</v>
      </c>
      <c r="Q15" s="20">
        <v>86</v>
      </c>
      <c r="R15" s="22">
        <v>13257.15</v>
      </c>
      <c r="S15" s="25">
        <v>13932.15</v>
      </c>
      <c r="T15" s="85">
        <v>176000</v>
      </c>
      <c r="U15" s="99"/>
      <c r="V15" s="20"/>
      <c r="W15" s="20"/>
      <c r="X15" s="20">
        <v>0</v>
      </c>
      <c r="Y15" s="25"/>
      <c r="Z15" s="25"/>
      <c r="AA15" s="26"/>
      <c r="AB15" s="301"/>
      <c r="AC15" s="192">
        <v>41.76083244999385</v>
      </c>
      <c r="AD15" s="28"/>
    </row>
    <row r="16" spans="1:30" ht="35.25" customHeight="1">
      <c r="A16" s="16">
        <v>11</v>
      </c>
      <c r="B16" s="75" t="s">
        <v>726</v>
      </c>
      <c r="C16" s="172" t="s">
        <v>123</v>
      </c>
      <c r="D16" s="75" t="s">
        <v>727</v>
      </c>
      <c r="E16" s="324" t="s">
        <v>728</v>
      </c>
      <c r="F16" s="75" t="s">
        <v>729</v>
      </c>
      <c r="G16" s="19" t="s">
        <v>257</v>
      </c>
      <c r="H16" s="20">
        <v>0</v>
      </c>
      <c r="I16" s="20">
        <v>0</v>
      </c>
      <c r="J16" s="20">
        <v>0</v>
      </c>
      <c r="K16" s="20">
        <v>174</v>
      </c>
      <c r="L16" s="20">
        <v>276</v>
      </c>
      <c r="M16" s="20">
        <v>0</v>
      </c>
      <c r="N16" s="20">
        <v>0</v>
      </c>
      <c r="O16" s="20">
        <v>0</v>
      </c>
      <c r="P16" s="21">
        <v>0</v>
      </c>
      <c r="Q16" s="20">
        <v>450</v>
      </c>
      <c r="R16" s="22">
        <v>54849.45</v>
      </c>
      <c r="S16" s="25">
        <v>55606.28</v>
      </c>
      <c r="T16" s="85">
        <v>600000</v>
      </c>
      <c r="U16" s="99"/>
      <c r="V16" s="20"/>
      <c r="W16" s="20"/>
      <c r="X16" s="20">
        <v>0</v>
      </c>
      <c r="Y16" s="25"/>
      <c r="Z16" s="25"/>
      <c r="AA16" s="26"/>
      <c r="AB16" s="301"/>
      <c r="AC16" s="192">
        <v>35.66991128304511</v>
      </c>
      <c r="AD16" s="28"/>
    </row>
    <row r="17" spans="1:30" ht="35.25" customHeight="1">
      <c r="A17" s="16">
        <v>12</v>
      </c>
      <c r="B17" s="10" t="s">
        <v>730</v>
      </c>
      <c r="C17" s="172" t="s">
        <v>129</v>
      </c>
      <c r="D17" s="75" t="s">
        <v>731</v>
      </c>
      <c r="E17" s="349" t="s">
        <v>732</v>
      </c>
      <c r="F17" s="75" t="s">
        <v>733</v>
      </c>
      <c r="G17" s="19"/>
      <c r="H17" s="20"/>
      <c r="I17" s="20"/>
      <c r="J17" s="20"/>
      <c r="K17" s="20"/>
      <c r="L17" s="20"/>
      <c r="M17" s="20"/>
      <c r="N17" s="20"/>
      <c r="O17" s="20"/>
      <c r="P17" s="21"/>
      <c r="Q17" s="20">
        <v>0</v>
      </c>
      <c r="R17" s="22"/>
      <c r="S17" s="25"/>
      <c r="T17" s="23"/>
      <c r="U17" s="24">
        <v>4</v>
      </c>
      <c r="V17" s="20">
        <v>0</v>
      </c>
      <c r="W17" s="20">
        <v>6</v>
      </c>
      <c r="X17" s="20">
        <v>6</v>
      </c>
      <c r="Y17" s="25">
        <v>643.02</v>
      </c>
      <c r="Z17" s="25">
        <v>1256.94</v>
      </c>
      <c r="AA17" s="26">
        <v>16000</v>
      </c>
      <c r="AB17" s="301"/>
      <c r="AC17" s="227">
        <v>2666.6666666666665</v>
      </c>
      <c r="AD17" s="28"/>
    </row>
    <row r="18" spans="1:30" ht="35.25" customHeight="1">
      <c r="A18" s="16">
        <v>13</v>
      </c>
      <c r="B18" s="75" t="s">
        <v>573</v>
      </c>
      <c r="C18" s="172" t="s">
        <v>129</v>
      </c>
      <c r="D18" s="10" t="s">
        <v>734</v>
      </c>
      <c r="E18" s="462" t="s">
        <v>735</v>
      </c>
      <c r="F18" s="75" t="s">
        <v>253</v>
      </c>
      <c r="G18" s="19"/>
      <c r="H18" s="20"/>
      <c r="I18" s="20"/>
      <c r="J18" s="20"/>
      <c r="K18" s="20"/>
      <c r="L18" s="20"/>
      <c r="M18" s="20"/>
      <c r="N18" s="20"/>
      <c r="O18" s="20"/>
      <c r="P18" s="21"/>
      <c r="Q18" s="20">
        <v>0</v>
      </c>
      <c r="R18" s="22"/>
      <c r="S18" s="25"/>
      <c r="T18" s="23"/>
      <c r="U18" s="24">
        <v>5</v>
      </c>
      <c r="V18" s="20">
        <v>4</v>
      </c>
      <c r="W18" s="20">
        <v>10</v>
      </c>
      <c r="X18" s="20">
        <v>14</v>
      </c>
      <c r="Y18" s="25">
        <v>1058</v>
      </c>
      <c r="Z18" s="25">
        <v>3031</v>
      </c>
      <c r="AA18" s="26">
        <v>32000</v>
      </c>
      <c r="AB18" s="301"/>
      <c r="AC18" s="227">
        <v>2285.714285714286</v>
      </c>
      <c r="AD18" s="28"/>
    </row>
    <row r="19" spans="1:30" ht="35.25" customHeight="1">
      <c r="A19" s="16">
        <v>14</v>
      </c>
      <c r="B19" s="75" t="s">
        <v>736</v>
      </c>
      <c r="C19" s="351" t="s">
        <v>133</v>
      </c>
      <c r="D19" s="75" t="s">
        <v>737</v>
      </c>
      <c r="E19" s="352" t="s">
        <v>738</v>
      </c>
      <c r="F19" s="75" t="s">
        <v>253</v>
      </c>
      <c r="G19" s="19"/>
      <c r="H19" s="20"/>
      <c r="I19" s="20"/>
      <c r="J19" s="20"/>
      <c r="K19" s="20"/>
      <c r="L19" s="20"/>
      <c r="M19" s="20"/>
      <c r="N19" s="20"/>
      <c r="O19" s="20"/>
      <c r="P19" s="21"/>
      <c r="Q19" s="20">
        <v>0</v>
      </c>
      <c r="R19" s="22"/>
      <c r="S19" s="25"/>
      <c r="T19" s="23"/>
      <c r="U19" s="24">
        <v>4</v>
      </c>
      <c r="V19" s="20">
        <v>0</v>
      </c>
      <c r="W19" s="20">
        <v>6</v>
      </c>
      <c r="X19" s="20">
        <v>6</v>
      </c>
      <c r="Y19" s="25">
        <v>531.27</v>
      </c>
      <c r="Z19" s="25">
        <v>1173.86</v>
      </c>
      <c r="AA19" s="26">
        <v>16500</v>
      </c>
      <c r="AB19" s="301"/>
      <c r="AC19" s="227">
        <v>2750</v>
      </c>
      <c r="AD19" s="28"/>
    </row>
    <row r="20" spans="1:30" ht="35.25" customHeight="1">
      <c r="A20" s="16">
        <v>15</v>
      </c>
      <c r="B20" s="75" t="s">
        <v>739</v>
      </c>
      <c r="C20" s="172" t="s">
        <v>135</v>
      </c>
      <c r="D20" s="10" t="s">
        <v>740</v>
      </c>
      <c r="E20" s="349" t="s">
        <v>741</v>
      </c>
      <c r="F20" s="50" t="s">
        <v>282</v>
      </c>
      <c r="G20" s="19"/>
      <c r="H20" s="20"/>
      <c r="I20" s="20"/>
      <c r="J20" s="20"/>
      <c r="K20" s="20"/>
      <c r="L20" s="20"/>
      <c r="M20" s="20"/>
      <c r="N20" s="20"/>
      <c r="O20" s="20"/>
      <c r="P20" s="21"/>
      <c r="Q20" s="20">
        <v>0</v>
      </c>
      <c r="R20" s="22"/>
      <c r="S20" s="25"/>
      <c r="T20" s="23"/>
      <c r="U20" s="24">
        <v>5</v>
      </c>
      <c r="V20" s="20">
        <v>0</v>
      </c>
      <c r="W20" s="20">
        <v>4</v>
      </c>
      <c r="X20" s="20">
        <v>4</v>
      </c>
      <c r="Y20" s="25">
        <v>341.1</v>
      </c>
      <c r="Z20" s="25">
        <v>1002.71</v>
      </c>
      <c r="AA20" s="26">
        <v>9000</v>
      </c>
      <c r="AB20" s="45"/>
      <c r="AC20" s="227">
        <v>2250</v>
      </c>
      <c r="AD20" s="28"/>
    </row>
    <row r="21" spans="1:30" ht="35.25" customHeight="1">
      <c r="A21" s="16">
        <v>16</v>
      </c>
      <c r="B21" s="172" t="s">
        <v>736</v>
      </c>
      <c r="C21" s="172" t="s">
        <v>147</v>
      </c>
      <c r="D21" s="10" t="s">
        <v>742</v>
      </c>
      <c r="E21" s="349" t="s">
        <v>743</v>
      </c>
      <c r="F21" s="50" t="s">
        <v>282</v>
      </c>
      <c r="G21" s="19"/>
      <c r="H21" s="20"/>
      <c r="I21" s="20"/>
      <c r="J21" s="20"/>
      <c r="K21" s="20"/>
      <c r="L21" s="20"/>
      <c r="M21" s="20"/>
      <c r="N21" s="20"/>
      <c r="O21" s="20"/>
      <c r="P21" s="21"/>
      <c r="Q21" s="20">
        <v>0</v>
      </c>
      <c r="R21" s="22"/>
      <c r="S21" s="25"/>
      <c r="T21" s="23"/>
      <c r="U21" s="24">
        <v>4</v>
      </c>
      <c r="V21" s="20">
        <v>0</v>
      </c>
      <c r="W21" s="20">
        <v>6</v>
      </c>
      <c r="X21" s="20">
        <v>6</v>
      </c>
      <c r="Y21" s="25">
        <v>487</v>
      </c>
      <c r="Z21" s="25">
        <v>1474.75</v>
      </c>
      <c r="AA21" s="26">
        <v>16500</v>
      </c>
      <c r="AB21" s="458"/>
      <c r="AC21" s="168">
        <v>2750</v>
      </c>
      <c r="AD21" s="168"/>
    </row>
    <row r="22" spans="1:30" ht="35.25" customHeight="1">
      <c r="A22" s="16">
        <v>17</v>
      </c>
      <c r="B22" s="75" t="s">
        <v>744</v>
      </c>
      <c r="C22" s="172" t="s">
        <v>147</v>
      </c>
      <c r="D22" s="75" t="s">
        <v>745</v>
      </c>
      <c r="E22" s="346" t="s">
        <v>746</v>
      </c>
      <c r="F22" s="75" t="s">
        <v>747</v>
      </c>
      <c r="G22" s="19" t="s">
        <v>525</v>
      </c>
      <c r="H22" s="20">
        <v>1</v>
      </c>
      <c r="I22" s="20">
        <v>0</v>
      </c>
      <c r="J22" s="20">
        <v>0</v>
      </c>
      <c r="K22" s="20">
        <v>16</v>
      </c>
      <c r="L22" s="20">
        <v>10</v>
      </c>
      <c r="M22" s="20">
        <v>0</v>
      </c>
      <c r="N22" s="20">
        <v>0</v>
      </c>
      <c r="O22" s="20">
        <v>0</v>
      </c>
      <c r="P22" s="21">
        <v>0</v>
      </c>
      <c r="Q22" s="20">
        <v>27</v>
      </c>
      <c r="R22" s="22">
        <v>2066.9</v>
      </c>
      <c r="S22" s="25">
        <v>2066.9</v>
      </c>
      <c r="T22" s="23">
        <v>18000</v>
      </c>
      <c r="U22" s="24"/>
      <c r="V22" s="20"/>
      <c r="W22" s="20"/>
      <c r="X22" s="20">
        <v>0</v>
      </c>
      <c r="Y22" s="25"/>
      <c r="Z22" s="25"/>
      <c r="AA22" s="26"/>
      <c r="AB22" s="45" t="s">
        <v>330</v>
      </c>
      <c r="AC22" s="192">
        <v>28.789071668394676</v>
      </c>
      <c r="AD22" s="28"/>
    </row>
    <row r="23" spans="1:30" ht="35.25" customHeight="1">
      <c r="A23" s="16">
        <v>18</v>
      </c>
      <c r="B23" s="75" t="s">
        <v>748</v>
      </c>
      <c r="C23" s="172" t="s">
        <v>157</v>
      </c>
      <c r="D23" s="10" t="s">
        <v>749</v>
      </c>
      <c r="E23" s="346" t="s">
        <v>750</v>
      </c>
      <c r="F23" s="75" t="s">
        <v>493</v>
      </c>
      <c r="G23" s="19" t="s">
        <v>751</v>
      </c>
      <c r="H23" s="20">
        <v>0</v>
      </c>
      <c r="I23" s="20">
        <v>0</v>
      </c>
      <c r="J23" s="20">
        <v>0</v>
      </c>
      <c r="K23" s="20">
        <v>22</v>
      </c>
      <c r="L23" s="20">
        <v>0</v>
      </c>
      <c r="M23" s="20">
        <v>0</v>
      </c>
      <c r="N23" s="20">
        <v>0</v>
      </c>
      <c r="O23" s="20">
        <v>0</v>
      </c>
      <c r="P23" s="21">
        <v>0</v>
      </c>
      <c r="Q23" s="20">
        <v>22</v>
      </c>
      <c r="R23" s="22">
        <v>2186.68</v>
      </c>
      <c r="S23" s="25">
        <v>2265.07</v>
      </c>
      <c r="T23" s="66">
        <v>23500</v>
      </c>
      <c r="U23" s="24"/>
      <c r="V23" s="20"/>
      <c r="W23" s="20"/>
      <c r="X23" s="20">
        <v>0</v>
      </c>
      <c r="Y23" s="25"/>
      <c r="Z23" s="25"/>
      <c r="AA23" s="26"/>
      <c r="AB23" s="45"/>
      <c r="AC23" s="350">
        <f>T23/(S23*0.3025)</f>
        <v>34.29737289056106</v>
      </c>
      <c r="AD23" s="169"/>
    </row>
    <row r="24" spans="1:30" ht="35.25" customHeight="1">
      <c r="A24" s="16">
        <v>19</v>
      </c>
      <c r="B24" s="75" t="s">
        <v>752</v>
      </c>
      <c r="C24" s="172" t="s">
        <v>159</v>
      </c>
      <c r="D24" s="10" t="s">
        <v>498</v>
      </c>
      <c r="E24" s="349" t="s">
        <v>753</v>
      </c>
      <c r="F24" s="17" t="s">
        <v>282</v>
      </c>
      <c r="G24" s="19"/>
      <c r="H24" s="20"/>
      <c r="I24" s="20"/>
      <c r="J24" s="20"/>
      <c r="K24" s="20"/>
      <c r="L24" s="20"/>
      <c r="M24" s="20"/>
      <c r="N24" s="20"/>
      <c r="O24" s="20"/>
      <c r="P24" s="21"/>
      <c r="Q24" s="20">
        <v>0</v>
      </c>
      <c r="R24" s="22"/>
      <c r="S24" s="25"/>
      <c r="T24" s="23"/>
      <c r="U24" s="24">
        <v>4</v>
      </c>
      <c r="V24" s="20">
        <v>0</v>
      </c>
      <c r="W24" s="20">
        <v>36</v>
      </c>
      <c r="X24" s="20">
        <v>36</v>
      </c>
      <c r="Y24" s="25">
        <v>3125</v>
      </c>
      <c r="Z24" s="25">
        <v>6184.01</v>
      </c>
      <c r="AA24" s="26">
        <v>50500</v>
      </c>
      <c r="AB24" s="301"/>
      <c r="AC24" s="168">
        <v>1402.7777777777778</v>
      </c>
      <c r="AD24" s="28"/>
    </row>
    <row r="25" spans="1:30" ht="35.25" customHeight="1">
      <c r="A25" s="117">
        <v>20</v>
      </c>
      <c r="B25" s="459" t="s">
        <v>754</v>
      </c>
      <c r="C25" s="460" t="s">
        <v>161</v>
      </c>
      <c r="D25" s="10" t="s">
        <v>755</v>
      </c>
      <c r="E25" s="461" t="s">
        <v>756</v>
      </c>
      <c r="F25" s="118" t="s">
        <v>566</v>
      </c>
      <c r="G25" s="120" t="s">
        <v>257</v>
      </c>
      <c r="H25" s="110">
        <v>9</v>
      </c>
      <c r="I25" s="110">
        <v>0</v>
      </c>
      <c r="J25" s="110">
        <v>0</v>
      </c>
      <c r="K25" s="110">
        <v>54</v>
      </c>
      <c r="L25" s="110">
        <v>114</v>
      </c>
      <c r="M25" s="110">
        <v>56</v>
      </c>
      <c r="N25" s="110">
        <v>0</v>
      </c>
      <c r="O25" s="110">
        <v>0</v>
      </c>
      <c r="P25" s="121">
        <v>0</v>
      </c>
      <c r="Q25" s="20">
        <v>233</v>
      </c>
      <c r="R25" s="122">
        <v>33719.63</v>
      </c>
      <c r="S25" s="125">
        <v>37546.92</v>
      </c>
      <c r="T25" s="123">
        <v>230000</v>
      </c>
      <c r="U25" s="124"/>
      <c r="V25" s="110"/>
      <c r="W25" s="110"/>
      <c r="X25" s="110">
        <v>0</v>
      </c>
      <c r="Y25" s="125"/>
      <c r="Z25" s="125"/>
      <c r="AA25" s="126"/>
      <c r="AB25" s="437"/>
      <c r="AC25" s="175">
        <v>20.250145112099656</v>
      </c>
      <c r="AD25" s="28"/>
    </row>
    <row r="26" spans="1:30" s="191" customFormat="1" ht="34.5" customHeight="1" thickBot="1">
      <c r="A26" s="544" t="s">
        <v>43</v>
      </c>
      <c r="B26" s="545"/>
      <c r="C26" s="545"/>
      <c r="D26" s="545"/>
      <c r="E26" s="545"/>
      <c r="F26" s="545"/>
      <c r="G26" s="272"/>
      <c r="H26" s="272">
        <f aca="true" t="shared" si="0" ref="H26:T26">SUM(H6:H25)</f>
        <v>19</v>
      </c>
      <c r="I26" s="272">
        <f t="shared" si="0"/>
        <v>0</v>
      </c>
      <c r="J26" s="272">
        <f t="shared" si="0"/>
        <v>0</v>
      </c>
      <c r="K26" s="307">
        <f t="shared" si="0"/>
        <v>712</v>
      </c>
      <c r="L26" s="307">
        <f t="shared" si="0"/>
        <v>880</v>
      </c>
      <c r="M26" s="272">
        <f t="shared" si="0"/>
        <v>78</v>
      </c>
      <c r="N26" s="272">
        <f t="shared" si="0"/>
        <v>0</v>
      </c>
      <c r="O26" s="272">
        <f t="shared" si="0"/>
        <v>0</v>
      </c>
      <c r="P26" s="272">
        <f t="shared" si="0"/>
        <v>0</v>
      </c>
      <c r="Q26" s="307">
        <f t="shared" si="0"/>
        <v>1689</v>
      </c>
      <c r="R26" s="273">
        <f t="shared" si="0"/>
        <v>214057.68999999997</v>
      </c>
      <c r="S26" s="273">
        <f t="shared" si="0"/>
        <v>222483.78999999998</v>
      </c>
      <c r="T26" s="287">
        <f t="shared" si="0"/>
        <v>2358435</v>
      </c>
      <c r="U26" s="274"/>
      <c r="V26" s="275">
        <f aca="true" t="shared" si="1" ref="V26:AA26">SUM(V6:V25)</f>
        <v>4</v>
      </c>
      <c r="W26" s="275">
        <f t="shared" si="1"/>
        <v>72</v>
      </c>
      <c r="X26" s="275">
        <f t="shared" si="1"/>
        <v>76</v>
      </c>
      <c r="Y26" s="273">
        <f t="shared" si="1"/>
        <v>6820.73</v>
      </c>
      <c r="Z26" s="273">
        <f t="shared" si="1"/>
        <v>15902.89</v>
      </c>
      <c r="AA26" s="288">
        <f t="shared" si="1"/>
        <v>168500</v>
      </c>
      <c r="AB26" s="303"/>
      <c r="AC26" s="198"/>
      <c r="AD26" s="143"/>
    </row>
    <row r="27" spans="1:30" s="191" customFormat="1" ht="34.5" customHeight="1" thickBot="1">
      <c r="A27" s="231" t="s">
        <v>689</v>
      </c>
      <c r="B27" s="450" t="s">
        <v>690</v>
      </c>
      <c r="C27" s="451" t="s">
        <v>691</v>
      </c>
      <c r="D27" s="452" t="s">
        <v>692</v>
      </c>
      <c r="E27" s="453" t="s">
        <v>693</v>
      </c>
      <c r="F27" s="454" t="s">
        <v>694</v>
      </c>
      <c r="G27" s="234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6"/>
      <c r="S27" s="213"/>
      <c r="T27" s="237"/>
      <c r="U27" s="238"/>
      <c r="V27" s="235"/>
      <c r="W27" s="235"/>
      <c r="X27" s="235"/>
      <c r="Y27" s="213"/>
      <c r="Z27" s="213"/>
      <c r="AA27" s="214"/>
      <c r="AB27" s="455" t="s">
        <v>695</v>
      </c>
      <c r="AC27" s="198"/>
      <c r="AD27" s="143"/>
    </row>
    <row r="28" spans="1:29" ht="23.25" customHeight="1" hidden="1" thickBot="1">
      <c r="A28" s="284"/>
      <c r="B28" s="284">
        <f>COUNTIF(B6:B25,"*")</f>
        <v>20</v>
      </c>
      <c r="C28" s="285"/>
      <c r="D28" s="284"/>
      <c r="E28" s="284"/>
      <c r="F28" s="284"/>
      <c r="G28" s="371">
        <f>COUNTIF(G6:G25,"*")</f>
        <v>13</v>
      </c>
      <c r="H28" s="284">
        <f>H26</f>
        <v>19</v>
      </c>
      <c r="I28" s="284">
        <f aca="true" t="shared" si="2" ref="I28:T28">I26</f>
        <v>0</v>
      </c>
      <c r="J28" s="284">
        <f t="shared" si="2"/>
        <v>0</v>
      </c>
      <c r="K28" s="284">
        <f t="shared" si="2"/>
        <v>712</v>
      </c>
      <c r="L28" s="284">
        <f t="shared" si="2"/>
        <v>880</v>
      </c>
      <c r="M28" s="284">
        <f t="shared" si="2"/>
        <v>78</v>
      </c>
      <c r="N28" s="284">
        <f t="shared" si="2"/>
        <v>0</v>
      </c>
      <c r="O28" s="284">
        <f t="shared" si="2"/>
        <v>0</v>
      </c>
      <c r="P28" s="284">
        <f t="shared" si="2"/>
        <v>0</v>
      </c>
      <c r="Q28" s="284">
        <f t="shared" si="2"/>
        <v>1689</v>
      </c>
      <c r="R28" s="284">
        <f t="shared" si="2"/>
        <v>214057.68999999997</v>
      </c>
      <c r="S28" s="284">
        <f t="shared" si="2"/>
        <v>222483.78999999998</v>
      </c>
      <c r="T28" s="284">
        <f t="shared" si="2"/>
        <v>2358435</v>
      </c>
      <c r="U28" s="284">
        <f>COUNTIF(U6:U25,"&gt;0")+COUNTIF(U6:U25,"*")</f>
        <v>7</v>
      </c>
      <c r="V28" s="355">
        <f aca="true" t="shared" si="3" ref="V28:AA28">V26</f>
        <v>4</v>
      </c>
      <c r="W28" s="355">
        <f t="shared" si="3"/>
        <v>72</v>
      </c>
      <c r="X28" s="355">
        <f t="shared" si="3"/>
        <v>76</v>
      </c>
      <c r="Y28" s="355">
        <f t="shared" si="3"/>
        <v>6820.73</v>
      </c>
      <c r="Z28" s="355">
        <f t="shared" si="3"/>
        <v>15902.89</v>
      </c>
      <c r="AA28" s="355">
        <f t="shared" si="3"/>
        <v>168500</v>
      </c>
      <c r="AB28" s="456"/>
      <c r="AC28" s="384"/>
    </row>
    <row r="29" spans="1:29" s="37" customFormat="1" ht="35.25" customHeight="1">
      <c r="A29" s="546" t="str">
        <f>'1月 '!A40:B40</f>
        <v>去(111)年</v>
      </c>
      <c r="B29" s="547"/>
      <c r="C29" s="548" t="s">
        <v>83</v>
      </c>
      <c r="D29" s="549"/>
      <c r="E29" s="549"/>
      <c r="F29" s="549"/>
      <c r="G29" s="87"/>
      <c r="H29" s="87">
        <v>63</v>
      </c>
      <c r="I29" s="87">
        <v>0</v>
      </c>
      <c r="J29" s="87">
        <v>0</v>
      </c>
      <c r="K29" s="87">
        <v>1180</v>
      </c>
      <c r="L29" s="87">
        <v>1330</v>
      </c>
      <c r="M29" s="87">
        <v>295</v>
      </c>
      <c r="N29" s="87">
        <v>0</v>
      </c>
      <c r="O29" s="87">
        <v>0</v>
      </c>
      <c r="P29" s="87">
        <v>0</v>
      </c>
      <c r="Q29" s="87">
        <v>2868</v>
      </c>
      <c r="R29" s="289">
        <v>392737.73</v>
      </c>
      <c r="S29" s="312">
        <v>411701.1</v>
      </c>
      <c r="T29" s="463">
        <v>4360915</v>
      </c>
      <c r="U29" s="290"/>
      <c r="V29" s="291">
        <v>0</v>
      </c>
      <c r="W29" s="291">
        <v>44</v>
      </c>
      <c r="X29" s="291">
        <v>44</v>
      </c>
      <c r="Y29" s="289">
        <v>4238.0599999999995</v>
      </c>
      <c r="Z29" s="88">
        <v>8606.11</v>
      </c>
      <c r="AA29" s="292">
        <v>80650</v>
      </c>
      <c r="AB29" s="293"/>
      <c r="AC29" s="385"/>
    </row>
    <row r="30" spans="1:29" s="37" customFormat="1" ht="35.25" customHeight="1" thickBot="1">
      <c r="A30" s="499" t="str">
        <f>'1月 '!A41:F41</f>
        <v>111與112年同月推案增減率</v>
      </c>
      <c r="B30" s="500"/>
      <c r="C30" s="500"/>
      <c r="D30" s="500"/>
      <c r="E30" s="500"/>
      <c r="F30" s="500"/>
      <c r="G30" s="38"/>
      <c r="H30" s="38"/>
      <c r="I30" s="38"/>
      <c r="J30" s="38"/>
      <c r="K30" s="38"/>
      <c r="L30" s="38"/>
      <c r="M30" s="38"/>
      <c r="N30" s="38"/>
      <c r="O30" s="38"/>
      <c r="P30" s="550">
        <f>(Q26-Q29)/Q29</f>
        <v>-0.4110878661087866</v>
      </c>
      <c r="Q30" s="550"/>
      <c r="R30" s="40"/>
      <c r="S30" s="40"/>
      <c r="T30" s="464">
        <f>(T26-T29)/T29</f>
        <v>-0.45918803737289077</v>
      </c>
      <c r="U30" s="42"/>
      <c r="V30" s="550">
        <f>(X26-X29)/X29</f>
        <v>0.7272727272727273</v>
      </c>
      <c r="W30" s="550"/>
      <c r="X30" s="550"/>
      <c r="Y30" s="40"/>
      <c r="Z30" s="40"/>
      <c r="AA30" s="43">
        <f>(AA26-AA29)/AA29</f>
        <v>1.0892746435213887</v>
      </c>
      <c r="AB30" s="457"/>
      <c r="AC30" s="385"/>
    </row>
    <row r="31" spans="1:25" ht="15.75">
      <c r="A31" s="405" t="s">
        <v>757</v>
      </c>
      <c r="B31" s="405"/>
      <c r="C31" s="405"/>
      <c r="D31" s="405"/>
      <c r="E31" s="405"/>
      <c r="F31" s="405"/>
      <c r="G31" s="405"/>
      <c r="H31" s="405"/>
      <c r="I31" s="405"/>
      <c r="J31" s="405" t="s">
        <v>758</v>
      </c>
      <c r="K31" s="405"/>
      <c r="L31" s="405"/>
      <c r="M31" s="405"/>
      <c r="N31" s="405"/>
      <c r="O31" s="405"/>
      <c r="P31" s="405"/>
      <c r="Q31" s="405"/>
      <c r="R31" s="405"/>
      <c r="S31" s="405"/>
      <c r="T31" s="405" t="s">
        <v>759</v>
      </c>
      <c r="U31" s="405"/>
      <c r="V31" s="405"/>
      <c r="W31" s="405"/>
      <c r="X31" s="405"/>
      <c r="Y31" s="405"/>
    </row>
    <row r="32" spans="1:25" ht="15.75">
      <c r="A32" s="405" t="s">
        <v>760</v>
      </c>
      <c r="B32" s="405"/>
      <c r="C32" s="405"/>
      <c r="D32" s="405"/>
      <c r="E32" s="405"/>
      <c r="F32" s="405"/>
      <c r="G32" s="405"/>
      <c r="H32" s="405"/>
      <c r="I32" s="405"/>
      <c r="J32" s="405" t="s">
        <v>761</v>
      </c>
      <c r="K32" s="405"/>
      <c r="L32" s="405"/>
      <c r="M32" s="405"/>
      <c r="N32" s="405"/>
      <c r="O32" s="405"/>
      <c r="P32" s="405"/>
      <c r="Q32" s="405"/>
      <c r="R32" s="405"/>
      <c r="S32" s="405"/>
      <c r="T32" s="405" t="s">
        <v>762</v>
      </c>
      <c r="U32" s="405"/>
      <c r="V32" s="405"/>
      <c r="W32" s="405"/>
      <c r="X32" s="405"/>
      <c r="Y32" s="405"/>
    </row>
    <row r="33" spans="1:25" ht="15.75">
      <c r="A33" s="405" t="s">
        <v>763</v>
      </c>
      <c r="B33" s="405"/>
      <c r="C33" s="405"/>
      <c r="D33" s="405"/>
      <c r="E33" s="405"/>
      <c r="F33" s="405"/>
      <c r="G33" s="405"/>
      <c r="H33" s="405"/>
      <c r="I33" s="405"/>
      <c r="J33" s="405" t="s">
        <v>764</v>
      </c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</row>
    <row r="34" spans="1:25" ht="15.75">
      <c r="A34" s="405"/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</row>
    <row r="35" spans="1:25" ht="15.75">
      <c r="A35" s="405"/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</row>
  </sheetData>
  <sheetProtection/>
  <mergeCells count="34">
    <mergeCell ref="Y3:Y5"/>
    <mergeCell ref="Z3:Z5"/>
    <mergeCell ref="A26:F26"/>
    <mergeCell ref="A29:B29"/>
    <mergeCell ref="C29:F29"/>
    <mergeCell ref="A30:F30"/>
    <mergeCell ref="P30:Q30"/>
    <mergeCell ref="F3:F5"/>
    <mergeCell ref="G3:G5"/>
    <mergeCell ref="V30:X30"/>
    <mergeCell ref="U3:U5"/>
    <mergeCell ref="V3:X3"/>
    <mergeCell ref="S3:S5"/>
    <mergeCell ref="H4:H5"/>
    <mergeCell ref="I4:I5"/>
    <mergeCell ref="J4:P4"/>
    <mergeCell ref="Q4:Q5"/>
    <mergeCell ref="U2:AA2"/>
    <mergeCell ref="AB2:AB5"/>
    <mergeCell ref="A3:A5"/>
    <mergeCell ref="B3:B5"/>
    <mergeCell ref="C3:C5"/>
    <mergeCell ref="D3:D5"/>
    <mergeCell ref="AA3:AA5"/>
    <mergeCell ref="V4:V5"/>
    <mergeCell ref="W4:W5"/>
    <mergeCell ref="X4:X5"/>
    <mergeCell ref="A1:Q1"/>
    <mergeCell ref="A2:F2"/>
    <mergeCell ref="G2:T2"/>
    <mergeCell ref="T3:T5"/>
    <mergeCell ref="E3:E5"/>
    <mergeCell ref="H3:Q3"/>
    <mergeCell ref="R3:R5"/>
  </mergeCells>
  <printOptions horizontalCentered="1"/>
  <pageMargins left="0" right="0" top="0.6692913385826772" bottom="0.6692913385826772" header="0.31496062992125984" footer="0.31496062992125984"/>
  <pageSetup fitToHeight="0" fitToWidth="1" horizontalDpi="600" verticalDpi="600" orientation="landscape" paperSize="9" scale="68" r:id="rId1"/>
  <headerFooter alignWithMargins="0">
    <oddFooter>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AD32"/>
  <sheetViews>
    <sheetView zoomScale="70" zoomScaleNormal="70" zoomScaleSheetLayoutView="70" zoomScalePageLayoutView="0" workbookViewId="0" topLeftCell="A1">
      <selection activeCell="F11" sqref="F11"/>
    </sheetView>
  </sheetViews>
  <sheetFormatPr defaultColWidth="0" defaultRowHeight="16.5"/>
  <cols>
    <col min="1" max="1" width="4.125" style="9" customWidth="1"/>
    <col min="2" max="2" width="7.875" style="9" customWidth="1"/>
    <col min="3" max="3" width="6.75390625" style="30" customWidth="1"/>
    <col min="4" max="6" width="7.25390625" style="9" customWidth="1"/>
    <col min="7" max="16" width="5.25390625" style="9" customWidth="1"/>
    <col min="17" max="17" width="8.75390625" style="9" customWidth="1"/>
    <col min="18" max="18" width="12.00390625" style="9" customWidth="1"/>
    <col min="19" max="19" width="11.875" style="9" bestFit="1" customWidth="1"/>
    <col min="20" max="20" width="11.75390625" style="31" customWidth="1"/>
    <col min="21" max="21" width="5.125" style="9" customWidth="1"/>
    <col min="22" max="24" width="5.75390625" style="9" customWidth="1"/>
    <col min="25" max="25" width="12.50390625" style="9" bestFit="1" customWidth="1"/>
    <col min="26" max="26" width="11.875" style="9" bestFit="1" customWidth="1"/>
    <col min="27" max="27" width="10.25390625" style="9" customWidth="1"/>
    <col min="28" max="28" width="9.875" style="9" customWidth="1"/>
    <col min="29" max="29" width="8.00390625" style="175" customWidth="1"/>
    <col min="30" max="30" width="7.375" style="8" customWidth="1"/>
    <col min="31" max="31" width="6.875" style="9" customWidth="1"/>
    <col min="32" max="32" width="6.75390625" style="9" customWidth="1"/>
    <col min="33" max="38" width="0" style="9" hidden="1" customWidth="1"/>
    <col min="39" max="16384" width="9.00390625" style="9" hidden="1" customWidth="1"/>
  </cols>
  <sheetData>
    <row r="1" spans="1:28" ht="58.5" customHeight="1" thickBot="1">
      <c r="A1" s="551" t="s">
        <v>73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138" t="str">
        <f>'1月 '!R1</f>
        <v>112年</v>
      </c>
      <c r="S1" s="147" t="s">
        <v>238</v>
      </c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30" customHeight="1">
      <c r="A2" s="552" t="s">
        <v>1</v>
      </c>
      <c r="B2" s="474"/>
      <c r="C2" s="474"/>
      <c r="D2" s="474"/>
      <c r="E2" s="474"/>
      <c r="F2" s="474"/>
      <c r="G2" s="474" t="s">
        <v>2</v>
      </c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513"/>
      <c r="T2" s="553"/>
      <c r="U2" s="512" t="s">
        <v>3</v>
      </c>
      <c r="V2" s="474"/>
      <c r="W2" s="474"/>
      <c r="X2" s="474"/>
      <c r="Y2" s="474"/>
      <c r="Z2" s="474"/>
      <c r="AA2" s="474"/>
      <c r="AB2" s="555" t="s">
        <v>45</v>
      </c>
    </row>
    <row r="3" spans="1:28" ht="20.25" customHeight="1">
      <c r="A3" s="557" t="s">
        <v>4</v>
      </c>
      <c r="B3" s="506" t="s">
        <v>109</v>
      </c>
      <c r="C3" s="558" t="s">
        <v>6</v>
      </c>
      <c r="D3" s="558" t="s">
        <v>46</v>
      </c>
      <c r="E3" s="479" t="s">
        <v>239</v>
      </c>
      <c r="F3" s="506" t="s">
        <v>108</v>
      </c>
      <c r="G3" s="478" t="s">
        <v>48</v>
      </c>
      <c r="H3" s="477" t="s">
        <v>49</v>
      </c>
      <c r="I3" s="477"/>
      <c r="J3" s="477"/>
      <c r="K3" s="477"/>
      <c r="L3" s="477"/>
      <c r="M3" s="477"/>
      <c r="N3" s="477"/>
      <c r="O3" s="477"/>
      <c r="P3" s="477"/>
      <c r="Q3" s="477"/>
      <c r="R3" s="506" t="s">
        <v>244</v>
      </c>
      <c r="S3" s="506" t="s">
        <v>245</v>
      </c>
      <c r="T3" s="554" t="s">
        <v>107</v>
      </c>
      <c r="U3" s="559" t="s">
        <v>52</v>
      </c>
      <c r="V3" s="477" t="s">
        <v>53</v>
      </c>
      <c r="W3" s="477"/>
      <c r="X3" s="477"/>
      <c r="Y3" s="506" t="s">
        <v>225</v>
      </c>
      <c r="Z3" s="506" t="s">
        <v>242</v>
      </c>
      <c r="AA3" s="506" t="s">
        <v>107</v>
      </c>
      <c r="AB3" s="556"/>
    </row>
    <row r="4" spans="1:28" ht="20.25" customHeight="1">
      <c r="A4" s="557"/>
      <c r="B4" s="506"/>
      <c r="C4" s="558"/>
      <c r="D4" s="558"/>
      <c r="E4" s="480"/>
      <c r="F4" s="506"/>
      <c r="G4" s="478"/>
      <c r="H4" s="478" t="s">
        <v>58</v>
      </c>
      <c r="I4" s="478" t="s">
        <v>59</v>
      </c>
      <c r="J4" s="560" t="s">
        <v>60</v>
      </c>
      <c r="K4" s="560"/>
      <c r="L4" s="560"/>
      <c r="M4" s="560"/>
      <c r="N4" s="560"/>
      <c r="O4" s="560"/>
      <c r="P4" s="560"/>
      <c r="Q4" s="478" t="s">
        <v>61</v>
      </c>
      <c r="R4" s="506"/>
      <c r="S4" s="506"/>
      <c r="T4" s="554"/>
      <c r="U4" s="559"/>
      <c r="V4" s="478" t="s">
        <v>62</v>
      </c>
      <c r="W4" s="478" t="s">
        <v>63</v>
      </c>
      <c r="X4" s="478" t="s">
        <v>61</v>
      </c>
      <c r="Y4" s="506"/>
      <c r="Z4" s="506"/>
      <c r="AA4" s="506"/>
      <c r="AB4" s="556"/>
    </row>
    <row r="5" spans="1:30" s="15" customFormat="1" ht="20.25" customHeight="1">
      <c r="A5" s="557"/>
      <c r="B5" s="506"/>
      <c r="C5" s="558"/>
      <c r="D5" s="558"/>
      <c r="E5" s="481"/>
      <c r="F5" s="506"/>
      <c r="G5" s="478"/>
      <c r="H5" s="478"/>
      <c r="I5" s="478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2" t="s">
        <v>70</v>
      </c>
      <c r="Q5" s="478"/>
      <c r="R5" s="506"/>
      <c r="S5" s="506"/>
      <c r="T5" s="554"/>
      <c r="U5" s="559"/>
      <c r="V5" s="478"/>
      <c r="W5" s="478"/>
      <c r="X5" s="478"/>
      <c r="Y5" s="506"/>
      <c r="Z5" s="506"/>
      <c r="AA5" s="506"/>
      <c r="AB5" s="556"/>
      <c r="AC5" s="383"/>
      <c r="AD5" s="14"/>
    </row>
    <row r="6" spans="1:30" ht="35.25" customHeight="1">
      <c r="A6" s="16">
        <v>1</v>
      </c>
      <c r="B6" s="75" t="s">
        <v>767</v>
      </c>
      <c r="C6" s="172" t="s">
        <v>125</v>
      </c>
      <c r="D6" s="75" t="s">
        <v>768</v>
      </c>
      <c r="E6" s="324" t="s">
        <v>769</v>
      </c>
      <c r="F6" s="75" t="s">
        <v>291</v>
      </c>
      <c r="G6" s="19" t="s">
        <v>548</v>
      </c>
      <c r="H6" s="20">
        <v>16</v>
      </c>
      <c r="I6" s="20">
        <v>0</v>
      </c>
      <c r="J6" s="20">
        <v>0</v>
      </c>
      <c r="K6" s="20">
        <v>825</v>
      </c>
      <c r="L6" s="20">
        <v>92</v>
      </c>
      <c r="M6" s="20"/>
      <c r="N6" s="20"/>
      <c r="O6" s="20"/>
      <c r="P6" s="21"/>
      <c r="Q6" s="20">
        <v>933</v>
      </c>
      <c r="R6" s="22">
        <v>91180.48</v>
      </c>
      <c r="S6" s="25">
        <v>94240.46</v>
      </c>
      <c r="T6" s="85">
        <v>1200000</v>
      </c>
      <c r="U6" s="99"/>
      <c r="V6" s="20"/>
      <c r="W6" s="20"/>
      <c r="X6" s="20">
        <v>0</v>
      </c>
      <c r="Y6" s="25"/>
      <c r="Z6" s="25"/>
      <c r="AA6" s="137"/>
      <c r="AB6" s="26"/>
      <c r="AC6" s="175">
        <v>42.09383261457266</v>
      </c>
      <c r="AD6" s="28"/>
    </row>
    <row r="7" spans="1:30" ht="35.25" customHeight="1">
      <c r="A7" s="16">
        <v>2</v>
      </c>
      <c r="B7" s="75" t="s">
        <v>270</v>
      </c>
      <c r="C7" s="172" t="s">
        <v>133</v>
      </c>
      <c r="D7" s="50" t="s">
        <v>770</v>
      </c>
      <c r="E7" s="324" t="s">
        <v>771</v>
      </c>
      <c r="F7" s="75" t="s">
        <v>313</v>
      </c>
      <c r="G7" s="361" t="s">
        <v>475</v>
      </c>
      <c r="H7" s="20">
        <v>2</v>
      </c>
      <c r="I7" s="20">
        <v>0</v>
      </c>
      <c r="J7" s="20">
        <v>0</v>
      </c>
      <c r="K7" s="20">
        <v>24</v>
      </c>
      <c r="L7" s="20">
        <v>44</v>
      </c>
      <c r="M7" s="20">
        <v>0</v>
      </c>
      <c r="N7" s="20">
        <v>0</v>
      </c>
      <c r="O7" s="20">
        <v>0</v>
      </c>
      <c r="P7" s="21">
        <v>0</v>
      </c>
      <c r="Q7" s="20">
        <v>70</v>
      </c>
      <c r="R7" s="22">
        <v>9921.91</v>
      </c>
      <c r="S7" s="25">
        <v>10279.27</v>
      </c>
      <c r="T7" s="85">
        <v>95000</v>
      </c>
      <c r="U7" s="99"/>
      <c r="V7" s="20"/>
      <c r="W7" s="20"/>
      <c r="X7" s="20">
        <v>0</v>
      </c>
      <c r="Y7" s="25"/>
      <c r="Z7" s="25"/>
      <c r="AA7" s="137"/>
      <c r="AB7" s="140"/>
      <c r="AC7" s="175">
        <v>30.551740228329397</v>
      </c>
      <c r="AD7" s="28"/>
    </row>
    <row r="8" spans="1:30" ht="35.25" customHeight="1">
      <c r="A8" s="16">
        <v>3</v>
      </c>
      <c r="B8" s="75" t="s">
        <v>772</v>
      </c>
      <c r="C8" s="172" t="s">
        <v>141</v>
      </c>
      <c r="D8" s="50" t="s">
        <v>773</v>
      </c>
      <c r="E8" s="346" t="s">
        <v>774</v>
      </c>
      <c r="F8" s="50" t="s">
        <v>282</v>
      </c>
      <c r="G8" s="19"/>
      <c r="H8" s="20"/>
      <c r="I8" s="20"/>
      <c r="J8" s="20"/>
      <c r="K8" s="20"/>
      <c r="L8" s="20"/>
      <c r="M8" s="20"/>
      <c r="N8" s="20"/>
      <c r="O8" s="20"/>
      <c r="P8" s="21"/>
      <c r="Q8" s="20">
        <v>0</v>
      </c>
      <c r="R8" s="22"/>
      <c r="S8" s="25"/>
      <c r="T8" s="85"/>
      <c r="U8" s="99">
        <v>4</v>
      </c>
      <c r="V8" s="20">
        <v>0</v>
      </c>
      <c r="W8" s="20">
        <v>12</v>
      </c>
      <c r="X8" s="20">
        <v>12</v>
      </c>
      <c r="Y8" s="25">
        <v>1055.38</v>
      </c>
      <c r="Z8" s="25">
        <v>2017.24</v>
      </c>
      <c r="AA8" s="90">
        <v>21600</v>
      </c>
      <c r="AB8" s="26"/>
      <c r="AC8" s="168">
        <v>1800</v>
      </c>
      <c r="AD8" s="28"/>
    </row>
    <row r="9" spans="1:30" ht="35.25" customHeight="1">
      <c r="A9" s="16">
        <v>4</v>
      </c>
      <c r="B9" s="10" t="s">
        <v>775</v>
      </c>
      <c r="C9" s="172" t="s">
        <v>151</v>
      </c>
      <c r="D9" s="50" t="s">
        <v>776</v>
      </c>
      <c r="E9" s="349" t="s">
        <v>777</v>
      </c>
      <c r="F9" s="50" t="s">
        <v>282</v>
      </c>
      <c r="G9" s="19"/>
      <c r="H9" s="20"/>
      <c r="I9" s="20"/>
      <c r="J9" s="20"/>
      <c r="K9" s="20"/>
      <c r="L9" s="20"/>
      <c r="M9" s="20"/>
      <c r="N9" s="20"/>
      <c r="O9" s="20"/>
      <c r="P9" s="21"/>
      <c r="Q9" s="20">
        <v>0</v>
      </c>
      <c r="R9" s="22"/>
      <c r="S9" s="25"/>
      <c r="T9" s="85"/>
      <c r="U9" s="139" t="s">
        <v>778</v>
      </c>
      <c r="V9" s="20">
        <v>0</v>
      </c>
      <c r="W9" s="20">
        <v>16</v>
      </c>
      <c r="X9" s="20">
        <v>16</v>
      </c>
      <c r="Y9" s="25">
        <v>1502.45</v>
      </c>
      <c r="Z9" s="25">
        <v>2505.99</v>
      </c>
      <c r="AA9" s="137">
        <v>24000</v>
      </c>
      <c r="AB9" s="140"/>
      <c r="AC9" s="168">
        <v>1500</v>
      </c>
      <c r="AD9" s="28"/>
    </row>
    <row r="10" spans="1:30" ht="35.25" customHeight="1">
      <c r="A10" s="16">
        <v>5</v>
      </c>
      <c r="B10" s="75" t="s">
        <v>779</v>
      </c>
      <c r="C10" s="172" t="s">
        <v>161</v>
      </c>
      <c r="D10" s="75" t="s">
        <v>780</v>
      </c>
      <c r="E10" s="349" t="s">
        <v>781</v>
      </c>
      <c r="F10" s="50" t="s">
        <v>282</v>
      </c>
      <c r="G10" s="19"/>
      <c r="H10" s="20"/>
      <c r="I10" s="20"/>
      <c r="J10" s="20"/>
      <c r="K10" s="20"/>
      <c r="L10" s="20"/>
      <c r="M10" s="20"/>
      <c r="N10" s="20"/>
      <c r="O10" s="20"/>
      <c r="P10" s="21"/>
      <c r="Q10" s="20">
        <v>0</v>
      </c>
      <c r="R10" s="22"/>
      <c r="S10" s="25"/>
      <c r="T10" s="85"/>
      <c r="U10" s="99">
        <v>4</v>
      </c>
      <c r="V10" s="20">
        <v>0</v>
      </c>
      <c r="W10" s="20">
        <v>4</v>
      </c>
      <c r="X10" s="20">
        <v>4</v>
      </c>
      <c r="Y10" s="25">
        <v>404.19</v>
      </c>
      <c r="Z10" s="25">
        <v>854.51</v>
      </c>
      <c r="AA10" s="137">
        <v>7200</v>
      </c>
      <c r="AB10" s="362"/>
      <c r="AC10" s="168">
        <v>1800</v>
      </c>
      <c r="AD10" s="28"/>
    </row>
    <row r="11" spans="1:30" ht="35.25" customHeight="1">
      <c r="A11" s="16">
        <v>6</v>
      </c>
      <c r="B11" s="10" t="s">
        <v>782</v>
      </c>
      <c r="C11" s="172" t="s">
        <v>163</v>
      </c>
      <c r="D11" s="75" t="s">
        <v>783</v>
      </c>
      <c r="E11" s="349" t="s">
        <v>784</v>
      </c>
      <c r="F11" s="75" t="s">
        <v>253</v>
      </c>
      <c r="G11" s="19" t="s">
        <v>384</v>
      </c>
      <c r="H11" s="20">
        <v>2</v>
      </c>
      <c r="I11" s="20">
        <v>0</v>
      </c>
      <c r="J11" s="20">
        <v>0</v>
      </c>
      <c r="K11" s="20">
        <v>41</v>
      </c>
      <c r="L11" s="20">
        <v>56</v>
      </c>
      <c r="M11" s="20">
        <v>0</v>
      </c>
      <c r="N11" s="20">
        <v>0</v>
      </c>
      <c r="O11" s="20">
        <v>0</v>
      </c>
      <c r="P11" s="21">
        <v>0</v>
      </c>
      <c r="Q11" s="20">
        <v>99</v>
      </c>
      <c r="R11" s="22">
        <v>12716.51</v>
      </c>
      <c r="S11" s="25">
        <v>12802.19</v>
      </c>
      <c r="T11" s="85">
        <v>123000</v>
      </c>
      <c r="U11" s="99"/>
      <c r="V11" s="20"/>
      <c r="W11" s="20"/>
      <c r="X11" s="20">
        <v>0</v>
      </c>
      <c r="Y11" s="25"/>
      <c r="Z11" s="25"/>
      <c r="AA11" s="137"/>
      <c r="AB11" s="26"/>
      <c r="AC11" s="192">
        <v>31.76109480080626</v>
      </c>
      <c r="AD11" s="28"/>
    </row>
    <row r="12" spans="1:30" ht="35.25" customHeight="1" hidden="1">
      <c r="A12" s="16"/>
      <c r="B12" s="75"/>
      <c r="C12" s="172"/>
      <c r="D12" s="50"/>
      <c r="E12" s="363"/>
      <c r="F12" s="50"/>
      <c r="G12" s="19"/>
      <c r="H12" s="20"/>
      <c r="I12" s="20"/>
      <c r="J12" s="20"/>
      <c r="K12" s="20"/>
      <c r="L12" s="20"/>
      <c r="M12" s="20"/>
      <c r="N12" s="20"/>
      <c r="O12" s="20"/>
      <c r="P12" s="21"/>
      <c r="Q12" s="20"/>
      <c r="R12" s="22"/>
      <c r="S12" s="25"/>
      <c r="T12" s="85"/>
      <c r="U12" s="99"/>
      <c r="V12" s="20"/>
      <c r="W12" s="20"/>
      <c r="X12" s="20"/>
      <c r="Y12" s="25"/>
      <c r="Z12" s="25"/>
      <c r="AA12" s="137"/>
      <c r="AB12" s="26"/>
      <c r="AC12" s="192"/>
      <c r="AD12" s="28"/>
    </row>
    <row r="13" spans="1:30" ht="35.25" customHeight="1" hidden="1">
      <c r="A13" s="16"/>
      <c r="B13" s="75"/>
      <c r="C13" s="172"/>
      <c r="D13" s="50"/>
      <c r="E13" s="364"/>
      <c r="F13" s="50"/>
      <c r="G13" s="19"/>
      <c r="H13" s="20"/>
      <c r="I13" s="20"/>
      <c r="J13" s="20"/>
      <c r="K13" s="20"/>
      <c r="L13" s="20"/>
      <c r="M13" s="20"/>
      <c r="N13" s="20"/>
      <c r="O13" s="20"/>
      <c r="P13" s="21"/>
      <c r="Q13" s="20"/>
      <c r="R13" s="22"/>
      <c r="S13" s="25"/>
      <c r="T13" s="85"/>
      <c r="U13" s="99"/>
      <c r="V13" s="20"/>
      <c r="W13" s="20"/>
      <c r="X13" s="20"/>
      <c r="Y13" s="25"/>
      <c r="Z13" s="25"/>
      <c r="AA13" s="137"/>
      <c r="AB13" s="26"/>
      <c r="AC13" s="192"/>
      <c r="AD13" s="28"/>
    </row>
    <row r="14" spans="1:30" ht="35.25" customHeight="1" hidden="1">
      <c r="A14" s="16"/>
      <c r="B14" s="75"/>
      <c r="C14" s="172"/>
      <c r="D14" s="74"/>
      <c r="E14" s="363"/>
      <c r="F14" s="75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20"/>
      <c r="R14" s="22"/>
      <c r="S14" s="25"/>
      <c r="T14" s="85"/>
      <c r="U14" s="99"/>
      <c r="V14" s="20"/>
      <c r="W14" s="20"/>
      <c r="X14" s="20"/>
      <c r="Y14" s="25"/>
      <c r="Z14" s="25"/>
      <c r="AA14" s="137"/>
      <c r="AB14" s="26"/>
      <c r="AC14" s="192"/>
      <c r="AD14" s="28"/>
    </row>
    <row r="15" spans="1:30" ht="35.25" customHeight="1" hidden="1">
      <c r="A15" s="16"/>
      <c r="B15" s="75"/>
      <c r="C15" s="172"/>
      <c r="D15" s="50"/>
      <c r="E15" s="363"/>
      <c r="F15" s="75"/>
      <c r="G15" s="19"/>
      <c r="H15" s="20"/>
      <c r="I15" s="20"/>
      <c r="J15" s="20"/>
      <c r="K15" s="20"/>
      <c r="L15" s="20"/>
      <c r="M15" s="20"/>
      <c r="N15" s="20"/>
      <c r="O15" s="20"/>
      <c r="P15" s="21"/>
      <c r="Q15" s="20"/>
      <c r="R15" s="22"/>
      <c r="S15" s="25"/>
      <c r="T15" s="85"/>
      <c r="U15" s="139"/>
      <c r="V15" s="20"/>
      <c r="W15" s="20"/>
      <c r="X15" s="20"/>
      <c r="Y15" s="25"/>
      <c r="Z15" s="25"/>
      <c r="AA15" s="137"/>
      <c r="AB15" s="26"/>
      <c r="AD15" s="28"/>
    </row>
    <row r="16" spans="1:30" ht="35.25" customHeight="1" hidden="1">
      <c r="A16" s="16"/>
      <c r="B16" s="75"/>
      <c r="C16" s="172"/>
      <c r="D16" s="50"/>
      <c r="E16" s="363"/>
      <c r="F16" s="75"/>
      <c r="G16" s="19"/>
      <c r="H16" s="20"/>
      <c r="I16" s="20"/>
      <c r="J16" s="20"/>
      <c r="K16" s="20"/>
      <c r="L16" s="20"/>
      <c r="M16" s="20"/>
      <c r="N16" s="20"/>
      <c r="O16" s="20"/>
      <c r="P16" s="21"/>
      <c r="Q16" s="20"/>
      <c r="R16" s="22"/>
      <c r="S16" s="25"/>
      <c r="T16" s="85"/>
      <c r="U16" s="99"/>
      <c r="V16" s="20"/>
      <c r="W16" s="20"/>
      <c r="X16" s="20"/>
      <c r="Y16" s="25"/>
      <c r="Z16" s="25"/>
      <c r="AA16" s="137"/>
      <c r="AB16" s="140"/>
      <c r="AD16" s="28"/>
    </row>
    <row r="17" spans="1:30" ht="35.25" customHeight="1" hidden="1">
      <c r="A17" s="16"/>
      <c r="B17" s="75"/>
      <c r="C17" s="172"/>
      <c r="D17" s="50"/>
      <c r="E17" s="363"/>
      <c r="F17" s="75"/>
      <c r="G17" s="19"/>
      <c r="H17" s="20"/>
      <c r="I17" s="20"/>
      <c r="J17" s="20"/>
      <c r="K17" s="20"/>
      <c r="L17" s="20"/>
      <c r="M17" s="20"/>
      <c r="N17" s="20"/>
      <c r="O17" s="20"/>
      <c r="P17" s="21"/>
      <c r="Q17" s="20"/>
      <c r="R17" s="22"/>
      <c r="S17" s="25"/>
      <c r="T17" s="85"/>
      <c r="U17" s="99"/>
      <c r="V17" s="20"/>
      <c r="W17" s="20"/>
      <c r="X17" s="20"/>
      <c r="Y17" s="25"/>
      <c r="Z17" s="25"/>
      <c r="AA17" s="137"/>
      <c r="AB17" s="140"/>
      <c r="AC17" s="192"/>
      <c r="AD17" s="28"/>
    </row>
    <row r="18" spans="1:30" ht="35.25" customHeight="1" hidden="1">
      <c r="A18" s="16"/>
      <c r="B18" s="75"/>
      <c r="C18" s="172"/>
      <c r="D18" s="50"/>
      <c r="E18" s="364"/>
      <c r="F18" s="50"/>
      <c r="G18" s="19"/>
      <c r="H18" s="20"/>
      <c r="I18" s="20"/>
      <c r="J18" s="20"/>
      <c r="K18" s="20"/>
      <c r="L18" s="20"/>
      <c r="M18" s="20"/>
      <c r="N18" s="20"/>
      <c r="O18" s="20"/>
      <c r="P18" s="21"/>
      <c r="Q18" s="20"/>
      <c r="R18" s="22"/>
      <c r="S18" s="25"/>
      <c r="T18" s="85"/>
      <c r="U18" s="99"/>
      <c r="V18" s="20"/>
      <c r="W18" s="20"/>
      <c r="X18" s="20"/>
      <c r="Y18" s="25"/>
      <c r="Z18" s="25"/>
      <c r="AA18" s="137"/>
      <c r="AB18" s="26"/>
      <c r="AC18" s="192"/>
      <c r="AD18" s="28"/>
    </row>
    <row r="19" spans="1:30" ht="35.25" customHeight="1" hidden="1">
      <c r="A19" s="16"/>
      <c r="B19" s="75"/>
      <c r="C19" s="172"/>
      <c r="D19" s="50"/>
      <c r="E19" s="363"/>
      <c r="F19" s="75"/>
      <c r="G19" s="19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2"/>
      <c r="S19" s="25"/>
      <c r="T19" s="85"/>
      <c r="U19" s="99"/>
      <c r="V19" s="20"/>
      <c r="W19" s="20"/>
      <c r="X19" s="20"/>
      <c r="Y19" s="25"/>
      <c r="Z19" s="25"/>
      <c r="AA19" s="137"/>
      <c r="AB19" s="140"/>
      <c r="AC19" s="192"/>
      <c r="AD19" s="28"/>
    </row>
    <row r="20" spans="1:30" ht="35.25" customHeight="1" hidden="1">
      <c r="A20" s="16"/>
      <c r="B20" s="75"/>
      <c r="C20" s="172"/>
      <c r="D20" s="50"/>
      <c r="E20" s="365"/>
      <c r="F20" s="75"/>
      <c r="G20" s="19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2"/>
      <c r="S20" s="25"/>
      <c r="T20" s="85"/>
      <c r="U20" s="99"/>
      <c r="V20" s="20"/>
      <c r="W20" s="20"/>
      <c r="X20" s="20"/>
      <c r="Y20" s="25"/>
      <c r="Z20" s="25"/>
      <c r="AA20" s="137"/>
      <c r="AB20" s="26"/>
      <c r="AC20" s="192"/>
      <c r="AD20" s="28"/>
    </row>
    <row r="21" spans="1:30" ht="35.25" customHeight="1" hidden="1">
      <c r="A21" s="16">
        <v>16</v>
      </c>
      <c r="B21" s="17"/>
      <c r="C21" s="18"/>
      <c r="D21" s="10"/>
      <c r="E21" s="10"/>
      <c r="F21" s="17"/>
      <c r="G21" s="19"/>
      <c r="H21" s="20"/>
      <c r="I21" s="20"/>
      <c r="J21" s="20"/>
      <c r="K21" s="20"/>
      <c r="L21" s="20"/>
      <c r="M21" s="48"/>
      <c r="N21" s="20"/>
      <c r="O21" s="20"/>
      <c r="P21" s="21"/>
      <c r="Q21" s="20"/>
      <c r="R21" s="22"/>
      <c r="S21" s="25"/>
      <c r="T21" s="85"/>
      <c r="U21" s="99"/>
      <c r="V21" s="20"/>
      <c r="W21" s="20"/>
      <c r="X21" s="20">
        <f>SUM(V21:W21)</f>
        <v>0</v>
      </c>
      <c r="Y21" s="25"/>
      <c r="Z21" s="25"/>
      <c r="AA21" s="137"/>
      <c r="AB21" s="26"/>
      <c r="AC21" s="175" t="e">
        <f>T21/(R21*0.3025)</f>
        <v>#DIV/0!</v>
      </c>
      <c r="AD21" s="28"/>
    </row>
    <row r="22" spans="1:30" ht="35.25" customHeight="1" hidden="1">
      <c r="A22" s="16">
        <v>17</v>
      </c>
      <c r="B22" s="17"/>
      <c r="C22" s="18"/>
      <c r="D22" s="10"/>
      <c r="E22" s="10"/>
      <c r="F22" s="17"/>
      <c r="G22" s="19"/>
      <c r="H22" s="20"/>
      <c r="I22" s="20"/>
      <c r="J22" s="20"/>
      <c r="K22" s="20"/>
      <c r="L22" s="20"/>
      <c r="M22" s="20"/>
      <c r="N22" s="20"/>
      <c r="O22" s="20"/>
      <c r="P22" s="21"/>
      <c r="Q22" s="20">
        <f>SUM(H22:P22)</f>
        <v>0</v>
      </c>
      <c r="R22" s="22"/>
      <c r="S22" s="25"/>
      <c r="T22" s="85"/>
      <c r="U22" s="99"/>
      <c r="V22" s="20"/>
      <c r="W22" s="20"/>
      <c r="X22" s="20">
        <f>SUM(V22:W22)</f>
        <v>0</v>
      </c>
      <c r="Y22" s="25"/>
      <c r="Z22" s="25"/>
      <c r="AA22" s="137"/>
      <c r="AB22" s="26"/>
      <c r="AC22" s="175" t="e">
        <f>AA22/X22</f>
        <v>#DIV/0!</v>
      </c>
      <c r="AD22" s="28"/>
    </row>
    <row r="23" spans="1:30" ht="35.25" customHeight="1" hidden="1">
      <c r="A23" s="16">
        <v>18</v>
      </c>
      <c r="B23" s="17"/>
      <c r="C23" s="18"/>
      <c r="D23" s="10"/>
      <c r="E23" s="10"/>
      <c r="F23" s="17"/>
      <c r="G23" s="19"/>
      <c r="H23" s="20"/>
      <c r="I23" s="20"/>
      <c r="J23" s="20"/>
      <c r="K23" s="20"/>
      <c r="L23" s="20"/>
      <c r="M23" s="20"/>
      <c r="N23" s="20"/>
      <c r="O23" s="20"/>
      <c r="P23" s="21"/>
      <c r="Q23" s="20">
        <f>SUM(H23:P23)</f>
        <v>0</v>
      </c>
      <c r="R23" s="22"/>
      <c r="S23" s="25"/>
      <c r="T23" s="85"/>
      <c r="U23" s="99"/>
      <c r="V23" s="20"/>
      <c r="W23" s="20"/>
      <c r="X23" s="20">
        <f>SUM(V23:W23)</f>
        <v>0</v>
      </c>
      <c r="Y23" s="25"/>
      <c r="Z23" s="25"/>
      <c r="AA23" s="137"/>
      <c r="AB23" s="26"/>
      <c r="AC23" s="175" t="e">
        <f>AA23/X23</f>
        <v>#DIV/0!</v>
      </c>
      <c r="AD23" s="28"/>
    </row>
    <row r="24" spans="1:30" ht="35.25" customHeight="1" hidden="1">
      <c r="A24" s="16">
        <v>19</v>
      </c>
      <c r="B24" s="17"/>
      <c r="C24" s="18"/>
      <c r="D24" s="10"/>
      <c r="E24" s="10"/>
      <c r="F24" s="17"/>
      <c r="G24" s="19"/>
      <c r="H24" s="20"/>
      <c r="I24" s="20"/>
      <c r="J24" s="20"/>
      <c r="K24" s="20"/>
      <c r="L24" s="20"/>
      <c r="M24" s="20"/>
      <c r="N24" s="20"/>
      <c r="O24" s="20"/>
      <c r="P24" s="21"/>
      <c r="Q24" s="20">
        <f>SUM(H24:P24)</f>
        <v>0</v>
      </c>
      <c r="R24" s="22"/>
      <c r="S24" s="25"/>
      <c r="T24" s="85"/>
      <c r="U24" s="99"/>
      <c r="V24" s="20"/>
      <c r="W24" s="20"/>
      <c r="X24" s="20">
        <f>SUM(V24:W24)</f>
        <v>0</v>
      </c>
      <c r="Y24" s="25"/>
      <c r="Z24" s="25"/>
      <c r="AA24" s="137"/>
      <c r="AB24" s="26"/>
      <c r="AC24" s="175" t="e">
        <f>AA24/X24</f>
        <v>#DIV/0!</v>
      </c>
      <c r="AD24" s="28"/>
    </row>
    <row r="25" spans="1:30" ht="35.25" customHeight="1" hidden="1">
      <c r="A25" s="16">
        <v>20</v>
      </c>
      <c r="B25" s="17"/>
      <c r="C25" s="18"/>
      <c r="D25" s="10"/>
      <c r="E25" s="10"/>
      <c r="F25" s="17"/>
      <c r="G25" s="19"/>
      <c r="H25" s="20"/>
      <c r="I25" s="20"/>
      <c r="J25" s="20"/>
      <c r="K25" s="20"/>
      <c r="L25" s="20"/>
      <c r="M25" s="20"/>
      <c r="N25" s="20"/>
      <c r="O25" s="20"/>
      <c r="P25" s="21"/>
      <c r="Q25" s="20">
        <f>SUM(H25:P25)</f>
        <v>0</v>
      </c>
      <c r="R25" s="22"/>
      <c r="S25" s="25"/>
      <c r="T25" s="85"/>
      <c r="U25" s="99"/>
      <c r="V25" s="20"/>
      <c r="W25" s="20"/>
      <c r="X25" s="20">
        <f>SUM(V25:W25)</f>
        <v>0</v>
      </c>
      <c r="Y25" s="25"/>
      <c r="Z25" s="25"/>
      <c r="AA25" s="137"/>
      <c r="AB25" s="26"/>
      <c r="AC25" s="175" t="e">
        <f>AA25/X25</f>
        <v>#DIV/0!</v>
      </c>
      <c r="AD25" s="28"/>
    </row>
    <row r="26" spans="1:30" s="191" customFormat="1" ht="35.25" customHeight="1" thickBot="1">
      <c r="A26" s="600" t="s">
        <v>44</v>
      </c>
      <c r="B26" s="601"/>
      <c r="C26" s="601"/>
      <c r="D26" s="601"/>
      <c r="E26" s="601"/>
      <c r="F26" s="601"/>
      <c r="G26" s="252"/>
      <c r="H26" s="252">
        <f>SUM(H6:H25)</f>
        <v>20</v>
      </c>
      <c r="I26" s="252">
        <f aca="true" t="shared" si="0" ref="I26:P26">SUM(I6:I25)</f>
        <v>0</v>
      </c>
      <c r="J26" s="252">
        <f t="shared" si="0"/>
        <v>0</v>
      </c>
      <c r="K26" s="252">
        <f t="shared" si="0"/>
        <v>890</v>
      </c>
      <c r="L26" s="252">
        <f t="shared" si="0"/>
        <v>192</v>
      </c>
      <c r="M26" s="252">
        <f t="shared" si="0"/>
        <v>0</v>
      </c>
      <c r="N26" s="252">
        <f t="shared" si="0"/>
        <v>0</v>
      </c>
      <c r="O26" s="252">
        <f t="shared" si="0"/>
        <v>0</v>
      </c>
      <c r="P26" s="252">
        <f t="shared" si="0"/>
        <v>0</v>
      </c>
      <c r="Q26" s="336">
        <f>SUM(Q6:Q25)</f>
        <v>1102</v>
      </c>
      <c r="R26" s="253">
        <f>SUM(R6:R25)</f>
        <v>113818.9</v>
      </c>
      <c r="S26" s="253">
        <f>SUM(S6:S25)</f>
        <v>117321.92000000001</v>
      </c>
      <c r="T26" s="254">
        <f>SUM(T6:T25)</f>
        <v>1418000</v>
      </c>
      <c r="U26" s="602"/>
      <c r="V26" s="256">
        <f aca="true" t="shared" si="1" ref="V26:AA26">SUM(V6:V25)</f>
        <v>0</v>
      </c>
      <c r="W26" s="256">
        <f t="shared" si="1"/>
        <v>32</v>
      </c>
      <c r="X26" s="256">
        <f t="shared" si="1"/>
        <v>32</v>
      </c>
      <c r="Y26" s="253">
        <f t="shared" si="1"/>
        <v>2962.02</v>
      </c>
      <c r="Z26" s="253">
        <f t="shared" si="1"/>
        <v>5377.74</v>
      </c>
      <c r="AA26" s="603">
        <f t="shared" si="1"/>
        <v>52800</v>
      </c>
      <c r="AB26" s="257"/>
      <c r="AC26" s="198"/>
      <c r="AD26" s="143"/>
    </row>
    <row r="27" spans="1:29" ht="22.5" customHeight="1" hidden="1" thickBot="1">
      <c r="A27" s="284"/>
      <c r="B27" s="284"/>
      <c r="C27" s="285"/>
      <c r="D27" s="284"/>
      <c r="E27" s="284"/>
      <c r="F27" s="284"/>
      <c r="G27" s="284">
        <f>COUNTIF(G6:G25,"*")</f>
        <v>3</v>
      </c>
      <c r="H27" s="284">
        <f>H26</f>
        <v>20</v>
      </c>
      <c r="I27" s="284">
        <f>I26</f>
        <v>0</v>
      </c>
      <c r="J27" s="284">
        <f aca="true" t="shared" si="2" ref="J27:T27">J26</f>
        <v>0</v>
      </c>
      <c r="K27" s="284">
        <f t="shared" si="2"/>
        <v>890</v>
      </c>
      <c r="L27" s="284">
        <f t="shared" si="2"/>
        <v>192</v>
      </c>
      <c r="M27" s="284">
        <f t="shared" si="2"/>
        <v>0</v>
      </c>
      <c r="N27" s="284">
        <f t="shared" si="2"/>
        <v>0</v>
      </c>
      <c r="O27" s="284">
        <f t="shared" si="2"/>
        <v>0</v>
      </c>
      <c r="P27" s="284">
        <f t="shared" si="2"/>
        <v>0</v>
      </c>
      <c r="Q27" s="284">
        <f t="shared" si="2"/>
        <v>1102</v>
      </c>
      <c r="R27" s="284">
        <f t="shared" si="2"/>
        <v>113818.9</v>
      </c>
      <c r="S27" s="284">
        <f t="shared" si="2"/>
        <v>117321.92000000001</v>
      </c>
      <c r="T27" s="286">
        <f t="shared" si="2"/>
        <v>1418000</v>
      </c>
      <c r="U27" s="284">
        <f>COUNTIF(U6:U25,"&gt;0")+COUNTIF(U6:U25,"*")</f>
        <v>3</v>
      </c>
      <c r="V27" s="284">
        <f aca="true" t="shared" si="3" ref="V27:AA27">V26</f>
        <v>0</v>
      </c>
      <c r="W27" s="284">
        <f t="shared" si="3"/>
        <v>32</v>
      </c>
      <c r="X27" s="284">
        <f t="shared" si="3"/>
        <v>32</v>
      </c>
      <c r="Y27" s="284">
        <f t="shared" si="3"/>
        <v>2962.02</v>
      </c>
      <c r="Z27" s="284">
        <f t="shared" si="3"/>
        <v>5377.74</v>
      </c>
      <c r="AA27" s="286">
        <f t="shared" si="3"/>
        <v>52800</v>
      </c>
      <c r="AB27" s="284"/>
      <c r="AC27" s="384"/>
    </row>
    <row r="28" spans="1:29" s="37" customFormat="1" ht="35.25" customHeight="1">
      <c r="A28" s="546" t="str">
        <f>'1月 '!A40:B40</f>
        <v>去(111)年</v>
      </c>
      <c r="B28" s="547"/>
      <c r="C28" s="489" t="s">
        <v>84</v>
      </c>
      <c r="D28" s="561"/>
      <c r="E28" s="561"/>
      <c r="F28" s="561"/>
      <c r="G28" s="276"/>
      <c r="H28" s="276">
        <v>9</v>
      </c>
      <c r="I28" s="276">
        <v>2</v>
      </c>
      <c r="J28" s="276">
        <v>74</v>
      </c>
      <c r="K28" s="276">
        <v>307</v>
      </c>
      <c r="L28" s="276">
        <v>318</v>
      </c>
      <c r="M28" s="276">
        <v>0</v>
      </c>
      <c r="N28" s="276">
        <v>0</v>
      </c>
      <c r="O28" s="276">
        <v>0</v>
      </c>
      <c r="P28" s="276">
        <v>0</v>
      </c>
      <c r="Q28" s="276">
        <v>710</v>
      </c>
      <c r="R28" s="277">
        <v>80444.13</v>
      </c>
      <c r="S28" s="278">
        <v>84160.51000000001</v>
      </c>
      <c r="T28" s="279">
        <v>886221</v>
      </c>
      <c r="U28" s="280"/>
      <c r="V28" s="276">
        <v>1</v>
      </c>
      <c r="W28" s="276">
        <v>72</v>
      </c>
      <c r="X28" s="276">
        <v>73</v>
      </c>
      <c r="Y28" s="277">
        <v>7060.54</v>
      </c>
      <c r="Z28" s="281">
        <v>15584.91</v>
      </c>
      <c r="AA28" s="282">
        <v>161900</v>
      </c>
      <c r="AB28" s="283"/>
      <c r="AC28" s="385"/>
    </row>
    <row r="29" spans="1:29" s="37" customFormat="1" ht="35.25" customHeight="1" thickBot="1">
      <c r="A29" s="499" t="str">
        <f>'1月 '!A41:F41</f>
        <v>111與112年同月推案增減率</v>
      </c>
      <c r="B29" s="500"/>
      <c r="C29" s="500"/>
      <c r="D29" s="500"/>
      <c r="E29" s="500"/>
      <c r="F29" s="500"/>
      <c r="G29" s="38"/>
      <c r="H29" s="38"/>
      <c r="I29" s="38"/>
      <c r="J29" s="38"/>
      <c r="K29" s="38"/>
      <c r="L29" s="38"/>
      <c r="M29" s="38"/>
      <c r="N29" s="38"/>
      <c r="O29" s="38"/>
      <c r="P29" s="550">
        <f>(Q26-Q28)/Q28</f>
        <v>0.5521126760563381</v>
      </c>
      <c r="Q29" s="550"/>
      <c r="R29" s="40"/>
      <c r="S29" s="40"/>
      <c r="T29" s="41">
        <f>(T26-T28)/T28</f>
        <v>0.6000523571434213</v>
      </c>
      <c r="U29" s="42"/>
      <c r="V29" s="550">
        <f>(X26-X28)/X28</f>
        <v>-0.5616438356164384</v>
      </c>
      <c r="W29" s="550"/>
      <c r="X29" s="550"/>
      <c r="Y29" s="40"/>
      <c r="Z29" s="40"/>
      <c r="AA29" s="135">
        <f>(AA26-AA28)/AA28</f>
        <v>-0.6738727609635577</v>
      </c>
      <c r="AB29" s="141"/>
      <c r="AC29" s="385"/>
    </row>
    <row r="30" spans="1:20" ht="15.75">
      <c r="A30" s="405" t="s">
        <v>785</v>
      </c>
      <c r="J30" s="405" t="s">
        <v>786</v>
      </c>
      <c r="T30" s="405" t="s">
        <v>787</v>
      </c>
    </row>
    <row r="31" spans="1:6" ht="15.75">
      <c r="A31" s="405" t="s">
        <v>788</v>
      </c>
      <c r="B31" s="30"/>
      <c r="D31" s="30"/>
      <c r="E31" s="30"/>
      <c r="F31" s="30"/>
    </row>
    <row r="32" ht="15.75">
      <c r="B32" s="46"/>
    </row>
  </sheetData>
  <sheetProtection/>
  <mergeCells count="34">
    <mergeCell ref="A26:F26"/>
    <mergeCell ref="A28:B28"/>
    <mergeCell ref="C28:F28"/>
    <mergeCell ref="A29:F29"/>
    <mergeCell ref="P29:Q29"/>
    <mergeCell ref="V29:X29"/>
    <mergeCell ref="H3:Q3"/>
    <mergeCell ref="R3:R5"/>
    <mergeCell ref="U3:U5"/>
    <mergeCell ref="V3:X3"/>
    <mergeCell ref="S3:S5"/>
    <mergeCell ref="H4:H5"/>
    <mergeCell ref="I4:I5"/>
    <mergeCell ref="J4:P4"/>
    <mergeCell ref="Q4:Q5"/>
    <mergeCell ref="AB2:AB5"/>
    <mergeCell ref="A3:A5"/>
    <mergeCell ref="B3:B5"/>
    <mergeCell ref="C3:C5"/>
    <mergeCell ref="D3:D5"/>
    <mergeCell ref="AA3:AA5"/>
    <mergeCell ref="V4:V5"/>
    <mergeCell ref="W4:W5"/>
    <mergeCell ref="X4:X5"/>
    <mergeCell ref="Y3:Y5"/>
    <mergeCell ref="A1:Q1"/>
    <mergeCell ref="A2:F2"/>
    <mergeCell ref="G2:T2"/>
    <mergeCell ref="T3:T5"/>
    <mergeCell ref="E3:E5"/>
    <mergeCell ref="U2:AA2"/>
    <mergeCell ref="Z3:Z5"/>
    <mergeCell ref="F3:F5"/>
    <mergeCell ref="G3:G5"/>
  </mergeCells>
  <printOptions horizont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8" r:id="rId1"/>
  <headerFooter alignWithMargins="0">
    <oddFooter>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="70" zoomScaleNormal="70" zoomScaleSheetLayoutView="85" zoomScalePageLayoutView="0" workbookViewId="0" topLeftCell="A7">
      <selection activeCell="M25" sqref="M25"/>
    </sheetView>
  </sheetViews>
  <sheetFormatPr defaultColWidth="0" defaultRowHeight="16.5"/>
  <cols>
    <col min="1" max="1" width="14.875" style="105" customWidth="1"/>
    <col min="2" max="2" width="5.125" style="2" customWidth="1"/>
    <col min="3" max="4" width="5.75390625" style="2" customWidth="1"/>
    <col min="5" max="5" width="5.875" style="2" customWidth="1"/>
    <col min="6" max="6" width="8.25390625" style="2" bestFit="1" customWidth="1"/>
    <col min="7" max="7" width="8.50390625" style="2" bestFit="1" customWidth="1"/>
    <col min="8" max="8" width="7.625" style="2" customWidth="1"/>
    <col min="9" max="11" width="5.875" style="2" customWidth="1"/>
    <col min="12" max="12" width="8.625" style="2" customWidth="1"/>
    <col min="13" max="13" width="14.25390625" style="2" customWidth="1"/>
    <col min="14" max="14" width="14.875" style="2" customWidth="1"/>
    <col min="15" max="15" width="12.375" style="2" customWidth="1"/>
    <col min="16" max="16" width="5.125" style="2" customWidth="1"/>
    <col min="17" max="17" width="5.75390625" style="2" customWidth="1"/>
    <col min="18" max="18" width="6.75390625" style="2" customWidth="1"/>
    <col min="19" max="19" width="6.875" style="2" customWidth="1"/>
    <col min="20" max="20" width="12.75390625" style="2" bestFit="1" customWidth="1"/>
    <col min="21" max="21" width="12.625" style="2" customWidth="1"/>
    <col min="22" max="22" width="11.75390625" style="2" customWidth="1"/>
    <col min="23" max="23" width="10.25390625" style="2" customWidth="1"/>
    <col min="24" max="24" width="9.00390625" style="2" customWidth="1"/>
    <col min="25" max="16384" width="0" style="2" hidden="1" customWidth="1"/>
  </cols>
  <sheetData>
    <row r="1" spans="1:23" ht="33.75" customHeight="1">
      <c r="A1" s="588" t="s">
        <v>73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138" t="str">
        <f>'1月 '!R1</f>
        <v>112年</v>
      </c>
      <c r="N1" s="49" t="s">
        <v>231</v>
      </c>
      <c r="O1" s="49"/>
      <c r="P1" s="49"/>
      <c r="Q1" s="49"/>
      <c r="R1" s="49"/>
      <c r="S1" s="49"/>
      <c r="T1" s="49"/>
      <c r="U1" s="49"/>
      <c r="V1" s="49"/>
      <c r="W1" s="249"/>
    </row>
    <row r="2" spans="1:23" ht="28.5" customHeight="1" thickBot="1">
      <c r="A2" s="566" t="s">
        <v>765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4"/>
    </row>
    <row r="3" spans="1:22" s="115" customFormat="1" ht="27" customHeight="1">
      <c r="A3" s="114" t="s">
        <v>17</v>
      </c>
      <c r="B3" s="592" t="s">
        <v>216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4"/>
      <c r="P3" s="589" t="s">
        <v>217</v>
      </c>
      <c r="Q3" s="590"/>
      <c r="R3" s="590"/>
      <c r="S3" s="590"/>
      <c r="T3" s="590"/>
      <c r="U3" s="590"/>
      <c r="V3" s="591"/>
    </row>
    <row r="4" spans="1:22" s="103" customFormat="1" ht="21.75" customHeight="1">
      <c r="A4" s="564" t="s">
        <v>18</v>
      </c>
      <c r="B4" s="574" t="s">
        <v>19</v>
      </c>
      <c r="C4" s="581" t="s">
        <v>7</v>
      </c>
      <c r="D4" s="582"/>
      <c r="E4" s="582"/>
      <c r="F4" s="582"/>
      <c r="G4" s="582"/>
      <c r="H4" s="582"/>
      <c r="I4" s="582"/>
      <c r="J4" s="582"/>
      <c r="K4" s="582"/>
      <c r="L4" s="583"/>
      <c r="M4" s="580" t="s">
        <v>221</v>
      </c>
      <c r="N4" s="567" t="s">
        <v>220</v>
      </c>
      <c r="O4" s="578" t="s">
        <v>57</v>
      </c>
      <c r="P4" s="595" t="s">
        <v>19</v>
      </c>
      <c r="Q4" s="597" t="s">
        <v>7</v>
      </c>
      <c r="R4" s="597"/>
      <c r="S4" s="597"/>
      <c r="T4" s="567" t="s">
        <v>219</v>
      </c>
      <c r="U4" s="567" t="s">
        <v>218</v>
      </c>
      <c r="V4" s="569" t="s">
        <v>57</v>
      </c>
    </row>
    <row r="5" spans="1:22" s="103" customFormat="1" ht="21.75" customHeight="1">
      <c r="A5" s="564"/>
      <c r="B5" s="575"/>
      <c r="C5" s="571" t="s">
        <v>8</v>
      </c>
      <c r="D5" s="572" t="s">
        <v>9</v>
      </c>
      <c r="E5" s="584" t="s">
        <v>20</v>
      </c>
      <c r="F5" s="585"/>
      <c r="G5" s="585"/>
      <c r="H5" s="585"/>
      <c r="I5" s="585"/>
      <c r="J5" s="585"/>
      <c r="K5" s="586"/>
      <c r="L5" s="571" t="s">
        <v>10</v>
      </c>
      <c r="M5" s="580"/>
      <c r="N5" s="568"/>
      <c r="O5" s="578"/>
      <c r="P5" s="596"/>
      <c r="Q5" s="598" t="s">
        <v>8</v>
      </c>
      <c r="R5" s="571" t="s">
        <v>0</v>
      </c>
      <c r="S5" s="571" t="s">
        <v>10</v>
      </c>
      <c r="T5" s="568"/>
      <c r="U5" s="568"/>
      <c r="V5" s="569"/>
    </row>
    <row r="6" spans="1:22" s="103" customFormat="1" ht="21.75" customHeight="1">
      <c r="A6" s="565"/>
      <c r="B6" s="575"/>
      <c r="C6" s="571"/>
      <c r="D6" s="573"/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34</v>
      </c>
      <c r="K6" s="104" t="s">
        <v>16</v>
      </c>
      <c r="L6" s="571"/>
      <c r="M6" s="567"/>
      <c r="N6" s="587"/>
      <c r="O6" s="579"/>
      <c r="P6" s="596"/>
      <c r="Q6" s="599"/>
      <c r="R6" s="571"/>
      <c r="S6" s="571"/>
      <c r="T6" s="568"/>
      <c r="U6" s="568"/>
      <c r="V6" s="570"/>
    </row>
    <row r="7" spans="1:22" ht="27.75" customHeight="1">
      <c r="A7" s="106" t="s">
        <v>21</v>
      </c>
      <c r="B7" s="1">
        <v>7</v>
      </c>
      <c r="C7" s="1">
        <v>13</v>
      </c>
      <c r="D7" s="1">
        <v>0</v>
      </c>
      <c r="E7" s="1">
        <v>42</v>
      </c>
      <c r="F7" s="1">
        <v>348</v>
      </c>
      <c r="G7" s="248">
        <v>475</v>
      </c>
      <c r="H7" s="248">
        <v>52</v>
      </c>
      <c r="I7" s="1">
        <v>0</v>
      </c>
      <c r="J7" s="1">
        <v>0</v>
      </c>
      <c r="K7" s="1">
        <v>0</v>
      </c>
      <c r="L7" s="250">
        <v>930</v>
      </c>
      <c r="M7" s="204">
        <v>124162.86</v>
      </c>
      <c r="N7" s="204">
        <v>129164.10999999999</v>
      </c>
      <c r="O7" s="205">
        <v>1124000</v>
      </c>
      <c r="P7" s="144">
        <v>2</v>
      </c>
      <c r="Q7" s="1">
        <v>0</v>
      </c>
      <c r="R7" s="1">
        <v>62</v>
      </c>
      <c r="S7" s="1">
        <v>62</v>
      </c>
      <c r="T7" s="204">
        <v>6167</v>
      </c>
      <c r="U7" s="204">
        <v>10903.77</v>
      </c>
      <c r="V7" s="145">
        <v>65400</v>
      </c>
    </row>
    <row r="8" spans="1:22" s="6" customFormat="1" ht="27.75" customHeight="1">
      <c r="A8" s="203" t="s">
        <v>22</v>
      </c>
      <c r="B8" s="1">
        <v>12</v>
      </c>
      <c r="C8" s="1">
        <v>35</v>
      </c>
      <c r="D8" s="1">
        <v>0</v>
      </c>
      <c r="E8" s="1">
        <v>42</v>
      </c>
      <c r="F8" s="1">
        <v>582</v>
      </c>
      <c r="G8" s="248">
        <v>625</v>
      </c>
      <c r="H8" s="248">
        <v>112</v>
      </c>
      <c r="I8" s="1">
        <v>0</v>
      </c>
      <c r="J8" s="1">
        <v>0</v>
      </c>
      <c r="K8" s="1">
        <v>0</v>
      </c>
      <c r="L8" s="250">
        <v>1396</v>
      </c>
      <c r="M8" s="204">
        <v>176844.44999999998</v>
      </c>
      <c r="N8" s="204">
        <v>184124.00999999998</v>
      </c>
      <c r="O8" s="205">
        <v>1887300</v>
      </c>
      <c r="P8" s="1">
        <v>9</v>
      </c>
      <c r="Q8" s="1">
        <v>0</v>
      </c>
      <c r="R8" s="1">
        <v>63</v>
      </c>
      <c r="S8" s="1">
        <v>63</v>
      </c>
      <c r="T8" s="204">
        <v>7025.01</v>
      </c>
      <c r="U8" s="204">
        <v>14571.260000000002</v>
      </c>
      <c r="V8" s="145">
        <v>122050</v>
      </c>
    </row>
    <row r="9" spans="1:22" s="6" customFormat="1" ht="27.75" customHeight="1">
      <c r="A9" s="370" t="s">
        <v>23</v>
      </c>
      <c r="B9" s="248">
        <v>6</v>
      </c>
      <c r="C9" s="248">
        <v>5</v>
      </c>
      <c r="D9" s="248">
        <v>0</v>
      </c>
      <c r="E9" s="248">
        <v>0</v>
      </c>
      <c r="F9" s="248">
        <v>227</v>
      </c>
      <c r="G9" s="248">
        <v>182</v>
      </c>
      <c r="H9" s="248">
        <v>42</v>
      </c>
      <c r="I9" s="248">
        <v>0</v>
      </c>
      <c r="J9" s="248">
        <v>0</v>
      </c>
      <c r="K9" s="248">
        <v>0</v>
      </c>
      <c r="L9" s="251">
        <v>456</v>
      </c>
      <c r="M9" s="204">
        <v>53090.270000000004</v>
      </c>
      <c r="N9" s="204">
        <v>55601.43</v>
      </c>
      <c r="O9" s="205">
        <v>529755</v>
      </c>
      <c r="P9" s="248">
        <v>4</v>
      </c>
      <c r="Q9" s="248">
        <v>0</v>
      </c>
      <c r="R9" s="248">
        <v>55</v>
      </c>
      <c r="S9" s="248">
        <v>55</v>
      </c>
      <c r="T9" s="204">
        <v>6146.13</v>
      </c>
      <c r="U9" s="204">
        <v>10465.990000000002</v>
      </c>
      <c r="V9" s="145">
        <v>65000</v>
      </c>
    </row>
    <row r="10" spans="1:22" ht="27.75" customHeight="1">
      <c r="A10" s="562" t="s">
        <v>24</v>
      </c>
      <c r="B10" s="411">
        <v>2</v>
      </c>
      <c r="C10" s="411">
        <v>6</v>
      </c>
      <c r="D10" s="411">
        <v>0</v>
      </c>
      <c r="E10" s="411">
        <v>0</v>
      </c>
      <c r="F10" s="411">
        <v>54</v>
      </c>
      <c r="G10" s="411">
        <v>114</v>
      </c>
      <c r="H10" s="411">
        <v>26</v>
      </c>
      <c r="I10" s="411">
        <v>0</v>
      </c>
      <c r="J10" s="411">
        <v>0</v>
      </c>
      <c r="K10" s="411">
        <v>0</v>
      </c>
      <c r="L10" s="412">
        <v>200</v>
      </c>
      <c r="M10" s="413">
        <v>27300.270000000004</v>
      </c>
      <c r="N10" s="413">
        <v>28498.989999999998</v>
      </c>
      <c r="O10" s="414">
        <v>240450</v>
      </c>
      <c r="P10" s="411">
        <v>10</v>
      </c>
      <c r="Q10" s="411">
        <v>9</v>
      </c>
      <c r="R10" s="411">
        <v>70</v>
      </c>
      <c r="S10" s="411">
        <v>79</v>
      </c>
      <c r="T10" s="413">
        <v>8378.340000000002</v>
      </c>
      <c r="U10" s="413">
        <v>19974.760000000002</v>
      </c>
      <c r="V10" s="415">
        <v>277916</v>
      </c>
    </row>
    <row r="11" spans="1:23" ht="27.75" customHeight="1">
      <c r="A11" s="563"/>
      <c r="B11" s="387">
        <v>2</v>
      </c>
      <c r="C11" s="387">
        <v>0</v>
      </c>
      <c r="D11" s="387">
        <v>0</v>
      </c>
      <c r="E11" s="387">
        <v>8</v>
      </c>
      <c r="F11" s="387">
        <v>28</v>
      </c>
      <c r="G11" s="387">
        <v>16</v>
      </c>
      <c r="H11" s="387">
        <v>0</v>
      </c>
      <c r="I11" s="387">
        <v>0</v>
      </c>
      <c r="J11" s="387">
        <v>0</v>
      </c>
      <c r="K11" s="387">
        <v>0</v>
      </c>
      <c r="L11" s="388">
        <v>52</v>
      </c>
      <c r="M11" s="289">
        <v>3831.5600000000004</v>
      </c>
      <c r="N11" s="289">
        <v>3831.5600000000004</v>
      </c>
      <c r="O11" s="409">
        <v>33600</v>
      </c>
      <c r="P11" s="387">
        <v>2</v>
      </c>
      <c r="Q11" s="387">
        <v>0</v>
      </c>
      <c r="R11" s="387">
        <v>29</v>
      </c>
      <c r="S11" s="387">
        <v>29</v>
      </c>
      <c r="T11" s="289">
        <v>2440.74</v>
      </c>
      <c r="U11" s="289">
        <v>4668.71</v>
      </c>
      <c r="V11" s="410">
        <v>70172</v>
      </c>
      <c r="W11" s="416" t="s">
        <v>452</v>
      </c>
    </row>
    <row r="12" spans="1:22" ht="27.75" customHeight="1">
      <c r="A12" s="203" t="s">
        <v>25</v>
      </c>
      <c r="B12" s="82">
        <v>10</v>
      </c>
      <c r="C12" s="82">
        <v>25</v>
      </c>
      <c r="D12" s="82">
        <v>0</v>
      </c>
      <c r="E12" s="82">
        <v>0</v>
      </c>
      <c r="F12" s="82">
        <v>503</v>
      </c>
      <c r="G12" s="82">
        <v>460</v>
      </c>
      <c r="H12" s="82">
        <v>200</v>
      </c>
      <c r="I12" s="82">
        <v>0</v>
      </c>
      <c r="J12" s="82">
        <v>0</v>
      </c>
      <c r="K12" s="82">
        <v>0</v>
      </c>
      <c r="L12" s="423">
        <v>1188</v>
      </c>
      <c r="M12" s="204">
        <v>156948.5</v>
      </c>
      <c r="N12" s="204">
        <v>165158.91</v>
      </c>
      <c r="O12" s="205">
        <v>1684900</v>
      </c>
      <c r="P12" s="82">
        <v>5</v>
      </c>
      <c r="Q12" s="82">
        <v>15</v>
      </c>
      <c r="R12" s="82">
        <v>2</v>
      </c>
      <c r="S12" s="82">
        <v>17</v>
      </c>
      <c r="T12" s="204">
        <v>4323.339999999999</v>
      </c>
      <c r="U12" s="204">
        <v>3378.6200000000003</v>
      </c>
      <c r="V12" s="145">
        <v>32824</v>
      </c>
    </row>
    <row r="13" spans="1:22" ht="27.75" customHeight="1">
      <c r="A13" s="562" t="s">
        <v>26</v>
      </c>
      <c r="B13" s="428">
        <v>4</v>
      </c>
      <c r="C13" s="428">
        <v>2</v>
      </c>
      <c r="D13" s="428">
        <v>0</v>
      </c>
      <c r="E13" s="428">
        <v>1</v>
      </c>
      <c r="F13" s="428">
        <v>52</v>
      </c>
      <c r="G13" s="428">
        <v>80</v>
      </c>
      <c r="H13" s="428">
        <v>0</v>
      </c>
      <c r="I13" s="428">
        <v>0</v>
      </c>
      <c r="J13" s="428">
        <v>0</v>
      </c>
      <c r="K13" s="428">
        <v>0</v>
      </c>
      <c r="L13" s="432">
        <v>135</v>
      </c>
      <c r="M13" s="429">
        <v>17824.42</v>
      </c>
      <c r="N13" s="429">
        <v>18819.829999999998</v>
      </c>
      <c r="O13" s="430">
        <v>203466</v>
      </c>
      <c r="P13" s="428">
        <v>4</v>
      </c>
      <c r="Q13" s="428">
        <v>2</v>
      </c>
      <c r="R13" s="428">
        <v>41</v>
      </c>
      <c r="S13" s="428">
        <v>43</v>
      </c>
      <c r="T13" s="429">
        <v>4597.35</v>
      </c>
      <c r="U13" s="429">
        <v>8273.31</v>
      </c>
      <c r="V13" s="431">
        <v>98980</v>
      </c>
    </row>
    <row r="14" spans="1:23" ht="27.75" customHeight="1">
      <c r="A14" s="563"/>
      <c r="B14" s="82">
        <v>2</v>
      </c>
      <c r="C14" s="82">
        <v>0</v>
      </c>
      <c r="D14" s="82">
        <v>0</v>
      </c>
      <c r="E14" s="82">
        <v>0</v>
      </c>
      <c r="F14" s="82">
        <v>49</v>
      </c>
      <c r="G14" s="82">
        <v>26</v>
      </c>
      <c r="H14" s="82">
        <v>0</v>
      </c>
      <c r="I14" s="82">
        <v>0</v>
      </c>
      <c r="J14" s="82">
        <v>0</v>
      </c>
      <c r="K14" s="82">
        <v>0</v>
      </c>
      <c r="L14" s="423">
        <v>75</v>
      </c>
      <c r="M14" s="289">
        <v>6764.709999999999</v>
      </c>
      <c r="N14" s="289">
        <v>7360.97</v>
      </c>
      <c r="O14" s="409">
        <v>62300</v>
      </c>
      <c r="P14" s="82">
        <v>2</v>
      </c>
      <c r="Q14" s="82">
        <v>10</v>
      </c>
      <c r="R14" s="82">
        <v>8</v>
      </c>
      <c r="S14" s="82">
        <v>18</v>
      </c>
      <c r="T14" s="289">
        <v>1428.28</v>
      </c>
      <c r="U14" s="289">
        <v>3305.1099999999997</v>
      </c>
      <c r="V14" s="410">
        <v>40440</v>
      </c>
      <c r="W14" s="416" t="s">
        <v>452</v>
      </c>
    </row>
    <row r="15" spans="1:24" s="83" customFormat="1" ht="27.75" customHeight="1">
      <c r="A15" s="106" t="s">
        <v>27</v>
      </c>
      <c r="B15" s="53">
        <v>6</v>
      </c>
      <c r="C15" s="53">
        <v>8</v>
      </c>
      <c r="D15" s="53">
        <v>0</v>
      </c>
      <c r="E15" s="53">
        <v>0</v>
      </c>
      <c r="F15" s="53">
        <v>272</v>
      </c>
      <c r="G15" s="53">
        <v>182</v>
      </c>
      <c r="H15" s="53">
        <v>23</v>
      </c>
      <c r="I15" s="53">
        <v>0</v>
      </c>
      <c r="J15" s="53">
        <v>0</v>
      </c>
      <c r="K15" s="53">
        <v>0</v>
      </c>
      <c r="L15" s="250">
        <v>485</v>
      </c>
      <c r="M15" s="204">
        <v>52690.61</v>
      </c>
      <c r="N15" s="204">
        <v>54948.94</v>
      </c>
      <c r="O15" s="205">
        <v>503107</v>
      </c>
      <c r="P15" s="53">
        <v>2</v>
      </c>
      <c r="Q15" s="53">
        <v>0</v>
      </c>
      <c r="R15" s="53">
        <v>36</v>
      </c>
      <c r="S15" s="53">
        <v>36</v>
      </c>
      <c r="T15" s="204">
        <v>4039.07</v>
      </c>
      <c r="U15" s="204">
        <v>6142.24</v>
      </c>
      <c r="V15" s="145">
        <v>65600</v>
      </c>
      <c r="W15" s="151"/>
      <c r="X15" s="2"/>
    </row>
    <row r="16" spans="1:22" ht="27.75" customHeight="1">
      <c r="A16" s="370" t="s">
        <v>28</v>
      </c>
      <c r="B16" s="338">
        <v>6</v>
      </c>
      <c r="C16" s="338">
        <v>8</v>
      </c>
      <c r="D16" s="338">
        <v>0</v>
      </c>
      <c r="E16" s="338">
        <v>48</v>
      </c>
      <c r="F16" s="338">
        <v>157</v>
      </c>
      <c r="G16" s="338">
        <v>132</v>
      </c>
      <c r="H16" s="338">
        <v>0</v>
      </c>
      <c r="I16" s="338">
        <v>0</v>
      </c>
      <c r="J16" s="338">
        <v>0</v>
      </c>
      <c r="K16" s="338">
        <v>0</v>
      </c>
      <c r="L16" s="366">
        <v>345</v>
      </c>
      <c r="M16" s="339">
        <v>37961.29</v>
      </c>
      <c r="N16" s="339">
        <v>40211.8</v>
      </c>
      <c r="O16" s="340">
        <v>383834</v>
      </c>
      <c r="P16" s="338">
        <v>5</v>
      </c>
      <c r="Q16" s="338">
        <v>1</v>
      </c>
      <c r="R16" s="338">
        <v>47</v>
      </c>
      <c r="S16" s="338">
        <v>48</v>
      </c>
      <c r="T16" s="339">
        <v>4870.38</v>
      </c>
      <c r="U16" s="339">
        <v>8618.330000000002</v>
      </c>
      <c r="V16" s="341">
        <v>83880</v>
      </c>
    </row>
    <row r="17" spans="1:22" ht="27.75" customHeight="1">
      <c r="A17" s="109" t="s">
        <v>29</v>
      </c>
      <c r="B17" s="113">
        <v>4</v>
      </c>
      <c r="C17" s="113">
        <v>8</v>
      </c>
      <c r="D17" s="113">
        <v>0</v>
      </c>
      <c r="E17" s="113">
        <v>238</v>
      </c>
      <c r="F17" s="113">
        <v>152</v>
      </c>
      <c r="G17" s="113">
        <v>86</v>
      </c>
      <c r="H17" s="113">
        <v>24</v>
      </c>
      <c r="I17" s="113">
        <v>20</v>
      </c>
      <c r="J17" s="113">
        <v>0</v>
      </c>
      <c r="K17" s="113">
        <v>0</v>
      </c>
      <c r="L17" s="366">
        <v>528</v>
      </c>
      <c r="M17" s="339">
        <v>59891.12999999999</v>
      </c>
      <c r="N17" s="339">
        <v>62916.42</v>
      </c>
      <c r="O17" s="340">
        <v>651138</v>
      </c>
      <c r="P17" s="338">
        <v>6</v>
      </c>
      <c r="Q17" s="338">
        <v>8</v>
      </c>
      <c r="R17" s="338">
        <v>97</v>
      </c>
      <c r="S17" s="338">
        <v>105</v>
      </c>
      <c r="T17" s="339">
        <v>11766.32</v>
      </c>
      <c r="U17" s="339">
        <v>19819.84</v>
      </c>
      <c r="V17" s="341">
        <v>201250</v>
      </c>
    </row>
    <row r="18" spans="1:22" ht="27.75" customHeight="1">
      <c r="A18" s="203" t="s">
        <v>30</v>
      </c>
      <c r="B18" s="53">
        <v>6</v>
      </c>
      <c r="C18" s="53">
        <v>20</v>
      </c>
      <c r="D18" s="53">
        <v>0</v>
      </c>
      <c r="E18" s="53">
        <v>27</v>
      </c>
      <c r="F18" s="53">
        <v>237</v>
      </c>
      <c r="G18" s="53">
        <v>423</v>
      </c>
      <c r="H18" s="53">
        <v>41</v>
      </c>
      <c r="I18" s="53">
        <v>0</v>
      </c>
      <c r="J18" s="53">
        <v>0</v>
      </c>
      <c r="K18" s="53">
        <v>0</v>
      </c>
      <c r="L18" s="366">
        <v>748</v>
      </c>
      <c r="M18" s="339">
        <v>106820.47</v>
      </c>
      <c r="N18" s="339">
        <v>108997.72</v>
      </c>
      <c r="O18" s="340">
        <v>1385800</v>
      </c>
      <c r="P18" s="338">
        <v>5</v>
      </c>
      <c r="Q18" s="338">
        <v>1</v>
      </c>
      <c r="R18" s="338">
        <v>29</v>
      </c>
      <c r="S18" s="338">
        <v>30</v>
      </c>
      <c r="T18" s="339">
        <v>2796.08</v>
      </c>
      <c r="U18" s="339">
        <v>7189.33</v>
      </c>
      <c r="V18" s="341">
        <v>86780</v>
      </c>
    </row>
    <row r="19" spans="1:22" ht="27.75" customHeight="1">
      <c r="A19" s="370" t="s">
        <v>31</v>
      </c>
      <c r="B19" s="53">
        <v>13</v>
      </c>
      <c r="C19" s="53">
        <v>19</v>
      </c>
      <c r="D19" s="53">
        <v>0</v>
      </c>
      <c r="E19" s="53">
        <v>0</v>
      </c>
      <c r="F19" s="53">
        <v>712</v>
      </c>
      <c r="G19" s="53">
        <v>880</v>
      </c>
      <c r="H19" s="53">
        <v>78</v>
      </c>
      <c r="I19" s="53">
        <v>0</v>
      </c>
      <c r="J19" s="53">
        <v>0</v>
      </c>
      <c r="K19" s="53">
        <v>0</v>
      </c>
      <c r="L19" s="357">
        <v>1689</v>
      </c>
      <c r="M19" s="322">
        <v>214057.68999999997</v>
      </c>
      <c r="N19" s="322">
        <v>222483.78999999998</v>
      </c>
      <c r="O19" s="465">
        <v>2358435</v>
      </c>
      <c r="P19" s="358">
        <v>7</v>
      </c>
      <c r="Q19" s="356">
        <v>4</v>
      </c>
      <c r="R19" s="356">
        <v>72</v>
      </c>
      <c r="S19" s="356">
        <v>76</v>
      </c>
      <c r="T19" s="322">
        <v>6820.73</v>
      </c>
      <c r="U19" s="322">
        <v>15902.89</v>
      </c>
      <c r="V19" s="359">
        <v>168500</v>
      </c>
    </row>
    <row r="20" spans="1:22" s="167" customFormat="1" ht="27.75" customHeight="1">
      <c r="A20" s="193" t="s">
        <v>32</v>
      </c>
      <c r="B20" s="360">
        <v>3</v>
      </c>
      <c r="C20" s="360">
        <v>20</v>
      </c>
      <c r="D20" s="360">
        <v>0</v>
      </c>
      <c r="E20" s="360">
        <v>0</v>
      </c>
      <c r="F20" s="360">
        <v>890</v>
      </c>
      <c r="G20" s="360">
        <v>192</v>
      </c>
      <c r="H20" s="360">
        <v>0</v>
      </c>
      <c r="I20" s="360">
        <v>0</v>
      </c>
      <c r="J20" s="360">
        <v>0</v>
      </c>
      <c r="K20" s="360">
        <v>0</v>
      </c>
      <c r="L20" s="604">
        <v>1102</v>
      </c>
      <c r="M20" s="322">
        <v>113818.9</v>
      </c>
      <c r="N20" s="322">
        <v>117321.92000000001</v>
      </c>
      <c r="O20" s="368">
        <v>1418000</v>
      </c>
      <c r="P20" s="367">
        <v>3</v>
      </c>
      <c r="Q20" s="360">
        <v>0</v>
      </c>
      <c r="R20" s="360">
        <v>32</v>
      </c>
      <c r="S20" s="360">
        <v>32</v>
      </c>
      <c r="T20" s="322">
        <v>2962.02</v>
      </c>
      <c r="U20" s="322">
        <v>5377.74</v>
      </c>
      <c r="V20" s="359">
        <v>52800</v>
      </c>
    </row>
    <row r="21" spans="1:22" s="167" customFormat="1" ht="38.25" customHeight="1" thickBot="1">
      <c r="A21" s="243" t="s">
        <v>33</v>
      </c>
      <c r="B21" s="244">
        <f aca="true" t="shared" si="0" ref="B21:V21">SUM(B7:B20)</f>
        <v>83</v>
      </c>
      <c r="C21" s="244">
        <f t="shared" si="0"/>
        <v>169</v>
      </c>
      <c r="D21" s="244">
        <f t="shared" si="0"/>
        <v>0</v>
      </c>
      <c r="E21" s="244">
        <f t="shared" si="0"/>
        <v>406</v>
      </c>
      <c r="F21" s="244">
        <f t="shared" si="0"/>
        <v>4263</v>
      </c>
      <c r="G21" s="244">
        <f t="shared" si="0"/>
        <v>3873</v>
      </c>
      <c r="H21" s="244">
        <f t="shared" si="0"/>
        <v>598</v>
      </c>
      <c r="I21" s="244">
        <f t="shared" si="0"/>
        <v>20</v>
      </c>
      <c r="J21" s="244">
        <f t="shared" si="0"/>
        <v>0</v>
      </c>
      <c r="K21" s="244">
        <f t="shared" si="0"/>
        <v>0</v>
      </c>
      <c r="L21" s="244">
        <f t="shared" si="0"/>
        <v>9329</v>
      </c>
      <c r="M21" s="225">
        <f t="shared" si="0"/>
        <v>1152007.13</v>
      </c>
      <c r="N21" s="225">
        <f t="shared" si="0"/>
        <v>1199440.4</v>
      </c>
      <c r="O21" s="245">
        <f t="shared" si="0"/>
        <v>12466085</v>
      </c>
      <c r="P21" s="246">
        <f t="shared" si="0"/>
        <v>66</v>
      </c>
      <c r="Q21" s="244">
        <f t="shared" si="0"/>
        <v>50</v>
      </c>
      <c r="R21" s="244">
        <f t="shared" si="0"/>
        <v>643</v>
      </c>
      <c r="S21" s="244">
        <f t="shared" si="0"/>
        <v>693</v>
      </c>
      <c r="T21" s="225">
        <f t="shared" si="0"/>
        <v>73760.79</v>
      </c>
      <c r="U21" s="225">
        <f t="shared" si="0"/>
        <v>138591.90000000002</v>
      </c>
      <c r="V21" s="247">
        <f t="shared" si="0"/>
        <v>1431592</v>
      </c>
    </row>
    <row r="22" spans="1:24" ht="30" customHeight="1">
      <c r="A22" s="127" t="s">
        <v>766</v>
      </c>
      <c r="B22" s="206">
        <v>104</v>
      </c>
      <c r="C22" s="206">
        <v>255</v>
      </c>
      <c r="D22" s="206">
        <v>150</v>
      </c>
      <c r="E22" s="206">
        <v>954</v>
      </c>
      <c r="F22" s="206">
        <v>6371</v>
      </c>
      <c r="G22" s="206">
        <v>6958</v>
      </c>
      <c r="H22" s="206">
        <v>1179</v>
      </c>
      <c r="I22" s="206">
        <v>0</v>
      </c>
      <c r="J22" s="206">
        <v>0</v>
      </c>
      <c r="K22" s="206">
        <v>0</v>
      </c>
      <c r="L22" s="206">
        <v>15867</v>
      </c>
      <c r="M22" s="207">
        <v>1958216.7600000002</v>
      </c>
      <c r="N22" s="207">
        <v>2046562.9600000002</v>
      </c>
      <c r="O22" s="210">
        <v>20480182</v>
      </c>
      <c r="P22" s="208">
        <v>100</v>
      </c>
      <c r="Q22" s="206">
        <v>26</v>
      </c>
      <c r="R22" s="206">
        <v>1215</v>
      </c>
      <c r="S22" s="206">
        <v>1241</v>
      </c>
      <c r="T22" s="207">
        <v>120967.86999999998</v>
      </c>
      <c r="U22" s="207">
        <v>264369.97000000003</v>
      </c>
      <c r="V22" s="209">
        <v>2336796</v>
      </c>
      <c r="X22" s="211"/>
    </row>
    <row r="23" spans="1:22" ht="30" customHeight="1" thickBot="1">
      <c r="A23" s="128" t="s">
        <v>249</v>
      </c>
      <c r="B23" s="5"/>
      <c r="C23" s="5"/>
      <c r="D23" s="5"/>
      <c r="E23" s="5"/>
      <c r="F23" s="5"/>
      <c r="G23" s="5"/>
      <c r="H23" s="5"/>
      <c r="I23" s="5"/>
      <c r="J23" s="5"/>
      <c r="K23" s="576">
        <f>(L21-L22)/L22</f>
        <v>-0.41205016701329805</v>
      </c>
      <c r="L23" s="576"/>
      <c r="M23" s="132"/>
      <c r="N23" s="152"/>
      <c r="O23" s="466">
        <f>(O21-O22)/O22</f>
        <v>-0.39130985261752066</v>
      </c>
      <c r="P23" s="134"/>
      <c r="Q23" s="577">
        <f>(S21-S22)/S22</f>
        <v>-0.44157937147461723</v>
      </c>
      <c r="R23" s="577"/>
      <c r="S23" s="577"/>
      <c r="T23" s="133"/>
      <c r="U23" s="133"/>
      <c r="V23" s="142">
        <f>(V21-V22)/V22</f>
        <v>-0.38736971477185</v>
      </c>
    </row>
    <row r="24" spans="2:22" ht="15.75"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</row>
  </sheetData>
  <sheetProtection/>
  <mergeCells count="26">
    <mergeCell ref="A1:L1"/>
    <mergeCell ref="P3:V3"/>
    <mergeCell ref="B3:O3"/>
    <mergeCell ref="P4:P6"/>
    <mergeCell ref="Q4:S4"/>
    <mergeCell ref="T4:T6"/>
    <mergeCell ref="Q5:Q6"/>
    <mergeCell ref="R5:R6"/>
    <mergeCell ref="S5:S6"/>
    <mergeCell ref="L5:L6"/>
    <mergeCell ref="K23:L23"/>
    <mergeCell ref="Q23:S23"/>
    <mergeCell ref="O4:O6"/>
    <mergeCell ref="M4:M6"/>
    <mergeCell ref="C4:L4"/>
    <mergeCell ref="E5:K5"/>
    <mergeCell ref="N4:N6"/>
    <mergeCell ref="A13:A14"/>
    <mergeCell ref="A10:A11"/>
    <mergeCell ref="A4:A6"/>
    <mergeCell ref="A2:V2"/>
    <mergeCell ref="U4:U6"/>
    <mergeCell ref="V4:V6"/>
    <mergeCell ref="C5:C6"/>
    <mergeCell ref="D5:D6"/>
    <mergeCell ref="B4:B6"/>
  </mergeCells>
  <printOptions horizontalCentered="1"/>
  <pageMargins left="0.1968503937007874" right="0" top="0.1968503937007874" bottom="0.1968503937007874" header="0.31496062992125984" footer="0"/>
  <pageSetup fitToHeight="1" fitToWidth="1" horizontalDpi="600" verticalDpi="600" orientation="landscape" paperSize="9" scale="75" r:id="rId1"/>
  <headerFooter scaleWithDoc="0">
    <oddFooter>&amp;R&amp;11&amp;F &amp;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45"/>
  <sheetViews>
    <sheetView zoomScale="70" zoomScaleNormal="70" zoomScaleSheetLayoutView="85" zoomScalePageLayoutView="0" workbookViewId="0" topLeftCell="A1">
      <selection activeCell="AD11" sqref="AD11"/>
    </sheetView>
  </sheetViews>
  <sheetFormatPr defaultColWidth="0" defaultRowHeight="16.5"/>
  <cols>
    <col min="1" max="1" width="4.125" style="9" customWidth="1"/>
    <col min="2" max="2" width="7.875" style="9" customWidth="1"/>
    <col min="3" max="3" width="6.75390625" style="30" customWidth="1"/>
    <col min="4" max="6" width="7.875" style="9" customWidth="1"/>
    <col min="7" max="11" width="5.25390625" style="9" customWidth="1"/>
    <col min="12" max="12" width="8.125" style="9" customWidth="1"/>
    <col min="13" max="16" width="5.25390625" style="9" customWidth="1"/>
    <col min="17" max="17" width="7.75390625" style="9" customWidth="1"/>
    <col min="18" max="19" width="13.75390625" style="9" bestFit="1" customWidth="1"/>
    <col min="20" max="20" width="11.75390625" style="31" customWidth="1"/>
    <col min="21" max="21" width="5.125" style="9" customWidth="1"/>
    <col min="22" max="24" width="5.75390625" style="9" customWidth="1"/>
    <col min="25" max="26" width="12.50390625" style="9" bestFit="1" customWidth="1"/>
    <col min="27" max="27" width="10.25390625" style="9" customWidth="1"/>
    <col min="28" max="28" width="9.875" style="9" customWidth="1"/>
    <col min="29" max="29" width="7.375" style="7" customWidth="1"/>
    <col min="30" max="30" width="22.00390625" style="8" customWidth="1"/>
    <col min="31" max="31" width="6.875" style="9" customWidth="1"/>
    <col min="32" max="32" width="6.75390625" style="9" customWidth="1"/>
    <col min="33" max="35" width="0" style="9" hidden="1" customWidth="1"/>
    <col min="36" max="36" width="9.00390625" style="9" hidden="1" customWidth="1"/>
    <col min="37" max="38" width="0" style="9" hidden="1" customWidth="1"/>
    <col min="39" max="16384" width="9.00390625" style="9" hidden="1" customWidth="1"/>
  </cols>
  <sheetData>
    <row r="1" spans="1:28" ht="42" customHeight="1" thickBot="1">
      <c r="A1" s="502" t="s">
        <v>73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47" t="s">
        <v>246</v>
      </c>
      <c r="S1" s="147" t="s">
        <v>226</v>
      </c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30" customHeight="1">
      <c r="A2" s="510" t="s">
        <v>1</v>
      </c>
      <c r="B2" s="511"/>
      <c r="C2" s="511"/>
      <c r="D2" s="511"/>
      <c r="E2" s="511"/>
      <c r="F2" s="512"/>
      <c r="G2" s="513" t="s">
        <v>2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473" t="s">
        <v>3</v>
      </c>
      <c r="V2" s="474"/>
      <c r="W2" s="474"/>
      <c r="X2" s="474"/>
      <c r="Y2" s="474"/>
      <c r="Z2" s="474"/>
      <c r="AA2" s="475"/>
      <c r="AB2" s="467" t="s">
        <v>45</v>
      </c>
    </row>
    <row r="3" spans="1:28" ht="20.25" customHeight="1">
      <c r="A3" s="490" t="s">
        <v>4</v>
      </c>
      <c r="B3" s="479" t="s">
        <v>109</v>
      </c>
      <c r="C3" s="503" t="s">
        <v>6</v>
      </c>
      <c r="D3" s="503" t="s">
        <v>46</v>
      </c>
      <c r="E3" s="479" t="s">
        <v>239</v>
      </c>
      <c r="F3" s="479" t="s">
        <v>108</v>
      </c>
      <c r="G3" s="470" t="s">
        <v>48</v>
      </c>
      <c r="H3" s="507" t="s">
        <v>49</v>
      </c>
      <c r="I3" s="508"/>
      <c r="J3" s="508"/>
      <c r="K3" s="508"/>
      <c r="L3" s="508"/>
      <c r="M3" s="508"/>
      <c r="N3" s="508"/>
      <c r="O3" s="508"/>
      <c r="P3" s="508"/>
      <c r="Q3" s="509"/>
      <c r="R3" s="479" t="s">
        <v>105</v>
      </c>
      <c r="S3" s="506" t="s">
        <v>55</v>
      </c>
      <c r="T3" s="496" t="s">
        <v>107</v>
      </c>
      <c r="U3" s="476" t="s">
        <v>52</v>
      </c>
      <c r="V3" s="477" t="s">
        <v>53</v>
      </c>
      <c r="W3" s="477"/>
      <c r="X3" s="477"/>
      <c r="Y3" s="506" t="s">
        <v>54</v>
      </c>
      <c r="Z3" s="479" t="s">
        <v>105</v>
      </c>
      <c r="AA3" s="482" t="s">
        <v>106</v>
      </c>
      <c r="AB3" s="468"/>
    </row>
    <row r="4" spans="1:28" ht="20.25" customHeight="1">
      <c r="A4" s="491"/>
      <c r="B4" s="480"/>
      <c r="C4" s="504"/>
      <c r="D4" s="504"/>
      <c r="E4" s="480"/>
      <c r="F4" s="480"/>
      <c r="G4" s="471"/>
      <c r="H4" s="470" t="s">
        <v>58</v>
      </c>
      <c r="I4" s="470" t="s">
        <v>59</v>
      </c>
      <c r="J4" s="514" t="s">
        <v>60</v>
      </c>
      <c r="K4" s="515"/>
      <c r="L4" s="515"/>
      <c r="M4" s="515"/>
      <c r="N4" s="515"/>
      <c r="O4" s="515"/>
      <c r="P4" s="516"/>
      <c r="Q4" s="470" t="s">
        <v>61</v>
      </c>
      <c r="R4" s="480"/>
      <c r="S4" s="506"/>
      <c r="T4" s="497"/>
      <c r="U4" s="476"/>
      <c r="V4" s="478" t="s">
        <v>62</v>
      </c>
      <c r="W4" s="478" t="s">
        <v>63</v>
      </c>
      <c r="X4" s="478" t="s">
        <v>61</v>
      </c>
      <c r="Y4" s="506"/>
      <c r="Z4" s="480"/>
      <c r="AA4" s="482"/>
      <c r="AB4" s="468"/>
    </row>
    <row r="5" spans="1:30" s="15" customFormat="1" ht="20.25" customHeight="1">
      <c r="A5" s="492"/>
      <c r="B5" s="481"/>
      <c r="C5" s="505"/>
      <c r="D5" s="505"/>
      <c r="E5" s="481"/>
      <c r="F5" s="481"/>
      <c r="G5" s="472"/>
      <c r="H5" s="472"/>
      <c r="I5" s="472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2" t="s">
        <v>70</v>
      </c>
      <c r="Q5" s="472"/>
      <c r="R5" s="481"/>
      <c r="S5" s="506"/>
      <c r="T5" s="498"/>
      <c r="U5" s="476"/>
      <c r="V5" s="478"/>
      <c r="W5" s="478"/>
      <c r="X5" s="478"/>
      <c r="Y5" s="506"/>
      <c r="Z5" s="481"/>
      <c r="AA5" s="482"/>
      <c r="AB5" s="469"/>
      <c r="AC5" s="13"/>
      <c r="AD5" s="14"/>
    </row>
    <row r="6" spans="1:30" ht="35.25" customHeight="1">
      <c r="A6" s="16">
        <v>1</v>
      </c>
      <c r="B6" s="17" t="s">
        <v>250</v>
      </c>
      <c r="C6" s="172" t="s">
        <v>127</v>
      </c>
      <c r="D6" s="10" t="s">
        <v>251</v>
      </c>
      <c r="E6" s="324" t="s">
        <v>252</v>
      </c>
      <c r="F6" s="75" t="s">
        <v>253</v>
      </c>
      <c r="G6" s="19"/>
      <c r="H6" s="20"/>
      <c r="I6" s="20"/>
      <c r="J6" s="20"/>
      <c r="K6" s="20"/>
      <c r="L6" s="20"/>
      <c r="M6" s="20"/>
      <c r="N6" s="20"/>
      <c r="O6" s="20"/>
      <c r="P6" s="21"/>
      <c r="Q6" s="20">
        <v>0</v>
      </c>
      <c r="R6" s="22"/>
      <c r="S6" s="25"/>
      <c r="T6" s="23"/>
      <c r="U6" s="24">
        <v>4</v>
      </c>
      <c r="V6" s="20">
        <v>0</v>
      </c>
      <c r="W6" s="20">
        <v>2</v>
      </c>
      <c r="X6" s="20">
        <v>2</v>
      </c>
      <c r="Y6" s="25">
        <v>199</v>
      </c>
      <c r="Z6" s="25">
        <v>602.57</v>
      </c>
      <c r="AA6" s="26">
        <v>5400</v>
      </c>
      <c r="AB6" s="218"/>
      <c r="AC6" s="168">
        <v>2700</v>
      </c>
      <c r="AD6" s="28"/>
    </row>
    <row r="7" spans="1:30" ht="35.25" customHeight="1">
      <c r="A7" s="16">
        <v>2</v>
      </c>
      <c r="B7" s="75" t="s">
        <v>254</v>
      </c>
      <c r="C7" s="172" t="s">
        <v>127</v>
      </c>
      <c r="D7" s="10" t="s">
        <v>255</v>
      </c>
      <c r="E7" s="349" t="s">
        <v>256</v>
      </c>
      <c r="F7" s="75" t="s">
        <v>253</v>
      </c>
      <c r="G7" s="19" t="s">
        <v>257</v>
      </c>
      <c r="H7" s="20">
        <v>0</v>
      </c>
      <c r="I7" s="20">
        <v>0</v>
      </c>
      <c r="J7" s="20">
        <v>0</v>
      </c>
      <c r="K7" s="20">
        <v>30</v>
      </c>
      <c r="L7" s="20">
        <v>175</v>
      </c>
      <c r="M7" s="20">
        <v>0</v>
      </c>
      <c r="N7" s="20">
        <v>0</v>
      </c>
      <c r="O7" s="20">
        <v>0</v>
      </c>
      <c r="P7" s="21">
        <v>0</v>
      </c>
      <c r="Q7" s="20">
        <v>205</v>
      </c>
      <c r="R7" s="22">
        <v>28363.28</v>
      </c>
      <c r="S7" s="25">
        <v>29725.09</v>
      </c>
      <c r="T7" s="23">
        <v>250000</v>
      </c>
      <c r="U7" s="24"/>
      <c r="V7" s="20"/>
      <c r="W7" s="20"/>
      <c r="X7" s="20">
        <v>0</v>
      </c>
      <c r="Y7" s="25"/>
      <c r="Z7" s="25"/>
      <c r="AA7" s="26"/>
      <c r="AB7" s="219"/>
      <c r="AC7" s="175">
        <v>27.802986668559644</v>
      </c>
      <c r="AD7" s="28"/>
    </row>
    <row r="8" spans="1:36" s="191" customFormat="1" ht="35.25" customHeight="1">
      <c r="A8" s="16">
        <v>3</v>
      </c>
      <c r="B8" s="75" t="s">
        <v>258</v>
      </c>
      <c r="C8" s="172" t="s">
        <v>127</v>
      </c>
      <c r="D8" s="10" t="s">
        <v>259</v>
      </c>
      <c r="E8" s="349" t="s">
        <v>260</v>
      </c>
      <c r="F8" s="75" t="s">
        <v>253</v>
      </c>
      <c r="G8" s="19" t="s">
        <v>257</v>
      </c>
      <c r="H8" s="20">
        <v>5</v>
      </c>
      <c r="I8" s="20">
        <v>0</v>
      </c>
      <c r="J8" s="20">
        <v>42</v>
      </c>
      <c r="K8" s="20">
        <v>42</v>
      </c>
      <c r="L8" s="20">
        <v>56</v>
      </c>
      <c r="M8" s="20">
        <v>0</v>
      </c>
      <c r="N8" s="20">
        <v>0</v>
      </c>
      <c r="O8" s="20">
        <v>0</v>
      </c>
      <c r="P8" s="21">
        <v>0</v>
      </c>
      <c r="Q8" s="20">
        <v>145</v>
      </c>
      <c r="R8" s="22">
        <v>15092.53</v>
      </c>
      <c r="S8" s="25">
        <v>16088.75</v>
      </c>
      <c r="T8" s="23">
        <v>147000</v>
      </c>
      <c r="U8" s="24"/>
      <c r="V8" s="20"/>
      <c r="W8" s="20"/>
      <c r="X8" s="20">
        <v>0</v>
      </c>
      <c r="Y8" s="25"/>
      <c r="Z8" s="25"/>
      <c r="AA8" s="26"/>
      <c r="AB8" s="27"/>
      <c r="AC8" s="175">
        <v>30.204361011460833</v>
      </c>
      <c r="AD8" s="28"/>
      <c r="AE8" s="9"/>
      <c r="AF8" s="9"/>
      <c r="AG8" s="9"/>
      <c r="AH8" s="9"/>
      <c r="AI8" s="9"/>
      <c r="AJ8" s="9"/>
    </row>
    <row r="9" spans="1:30" ht="35.25" customHeight="1">
      <c r="A9" s="16">
        <v>4</v>
      </c>
      <c r="B9" s="75" t="s">
        <v>261</v>
      </c>
      <c r="C9" s="172" t="s">
        <v>127</v>
      </c>
      <c r="D9" s="10" t="s">
        <v>262</v>
      </c>
      <c r="E9" s="346" t="s">
        <v>263</v>
      </c>
      <c r="F9" s="75" t="s">
        <v>253</v>
      </c>
      <c r="G9" s="19" t="s">
        <v>264</v>
      </c>
      <c r="H9" s="20">
        <v>0</v>
      </c>
      <c r="I9" s="20">
        <v>0</v>
      </c>
      <c r="J9" s="20">
        <v>0</v>
      </c>
      <c r="K9" s="20">
        <v>0</v>
      </c>
      <c r="L9" s="20">
        <v>114</v>
      </c>
      <c r="M9" s="20">
        <v>38</v>
      </c>
      <c r="N9" s="20">
        <v>0</v>
      </c>
      <c r="O9" s="20">
        <v>0</v>
      </c>
      <c r="P9" s="21">
        <v>0</v>
      </c>
      <c r="Q9" s="20">
        <v>152</v>
      </c>
      <c r="R9" s="22">
        <v>26709.7</v>
      </c>
      <c r="S9" s="25">
        <v>27506.18</v>
      </c>
      <c r="T9" s="23">
        <v>280000</v>
      </c>
      <c r="U9" s="24"/>
      <c r="V9" s="20"/>
      <c r="W9" s="20"/>
      <c r="X9" s="20">
        <v>0</v>
      </c>
      <c r="Y9" s="25"/>
      <c r="Z9" s="25"/>
      <c r="AA9" s="26"/>
      <c r="AB9" s="27"/>
      <c r="AC9" s="175">
        <v>33.65134070637012</v>
      </c>
      <c r="AD9" s="28"/>
    </row>
    <row r="10" spans="1:36" ht="35.25" customHeight="1">
      <c r="A10" s="16">
        <v>5</v>
      </c>
      <c r="B10" s="10" t="s">
        <v>265</v>
      </c>
      <c r="C10" s="172" t="s">
        <v>119</v>
      </c>
      <c r="D10" s="77" t="s">
        <v>266</v>
      </c>
      <c r="E10" s="373" t="s">
        <v>267</v>
      </c>
      <c r="F10" s="78" t="s">
        <v>268</v>
      </c>
      <c r="G10" s="63" t="s">
        <v>269</v>
      </c>
      <c r="H10" s="56">
        <v>1</v>
      </c>
      <c r="I10" s="56">
        <v>0</v>
      </c>
      <c r="J10" s="56">
        <v>0</v>
      </c>
      <c r="K10" s="56">
        <v>69</v>
      </c>
      <c r="L10" s="56">
        <v>28</v>
      </c>
      <c r="M10" s="56">
        <v>14</v>
      </c>
      <c r="N10" s="56">
        <v>0</v>
      </c>
      <c r="O10" s="56">
        <v>0</v>
      </c>
      <c r="P10" s="64">
        <v>0</v>
      </c>
      <c r="Q10" s="20">
        <v>112</v>
      </c>
      <c r="R10" s="65">
        <v>13268.52</v>
      </c>
      <c r="S10" s="57">
        <v>13425.23</v>
      </c>
      <c r="T10" s="66">
        <v>120000</v>
      </c>
      <c r="U10" s="67"/>
      <c r="V10" s="56"/>
      <c r="W10" s="56"/>
      <c r="X10" s="20">
        <v>0</v>
      </c>
      <c r="Y10" s="57"/>
      <c r="Z10" s="57"/>
      <c r="AA10" s="51"/>
      <c r="AB10" s="68"/>
      <c r="AC10" s="175">
        <v>29.54841107944021</v>
      </c>
      <c r="AD10" s="69"/>
      <c r="AE10" s="191"/>
      <c r="AF10" s="191"/>
      <c r="AG10" s="191"/>
      <c r="AH10" s="191"/>
      <c r="AI10" s="191"/>
      <c r="AJ10" s="191"/>
    </row>
    <row r="11" spans="1:30" ht="35.25" customHeight="1">
      <c r="A11" s="16">
        <v>6</v>
      </c>
      <c r="B11" s="75" t="s">
        <v>270</v>
      </c>
      <c r="C11" s="172" t="s">
        <v>133</v>
      </c>
      <c r="D11" s="10" t="s">
        <v>271</v>
      </c>
      <c r="E11" s="349" t="s">
        <v>272</v>
      </c>
      <c r="F11" s="75" t="s">
        <v>253</v>
      </c>
      <c r="G11" s="19" t="s">
        <v>273</v>
      </c>
      <c r="H11" s="20">
        <v>5</v>
      </c>
      <c r="I11" s="20">
        <v>0</v>
      </c>
      <c r="J11" s="20">
        <v>0</v>
      </c>
      <c r="K11" s="20">
        <v>50</v>
      </c>
      <c r="L11" s="20">
        <v>75</v>
      </c>
      <c r="M11" s="20">
        <v>0</v>
      </c>
      <c r="N11" s="20">
        <v>0</v>
      </c>
      <c r="O11" s="20">
        <v>0</v>
      </c>
      <c r="P11" s="21">
        <v>0</v>
      </c>
      <c r="Q11" s="20">
        <v>130</v>
      </c>
      <c r="R11" s="22">
        <v>17739.58</v>
      </c>
      <c r="S11" s="25">
        <v>18372.06</v>
      </c>
      <c r="T11" s="23">
        <v>155000</v>
      </c>
      <c r="U11" s="24"/>
      <c r="V11" s="20"/>
      <c r="W11" s="20"/>
      <c r="X11" s="20">
        <v>0</v>
      </c>
      <c r="Y11" s="25"/>
      <c r="Z11" s="25"/>
      <c r="AA11" s="26"/>
      <c r="AB11" s="45"/>
      <c r="AC11" s="175">
        <v>27.889996778525433</v>
      </c>
      <c r="AD11" s="28"/>
    </row>
    <row r="12" spans="1:36" s="191" customFormat="1" ht="35.25" customHeight="1">
      <c r="A12" s="16">
        <v>7</v>
      </c>
      <c r="B12" s="75" t="s">
        <v>274</v>
      </c>
      <c r="C12" s="172" t="s">
        <v>139</v>
      </c>
      <c r="D12" s="10" t="s">
        <v>275</v>
      </c>
      <c r="E12" s="349" t="s">
        <v>276</v>
      </c>
      <c r="F12" s="75" t="s">
        <v>277</v>
      </c>
      <c r="G12" s="19" t="s">
        <v>278</v>
      </c>
      <c r="H12" s="20">
        <v>2</v>
      </c>
      <c r="I12" s="20">
        <v>0</v>
      </c>
      <c r="J12" s="20">
        <v>0</v>
      </c>
      <c r="K12" s="20">
        <v>104</v>
      </c>
      <c r="L12" s="20">
        <v>0</v>
      </c>
      <c r="M12" s="20">
        <v>0</v>
      </c>
      <c r="N12" s="20">
        <v>0</v>
      </c>
      <c r="O12" s="20">
        <v>0</v>
      </c>
      <c r="P12" s="21">
        <v>0</v>
      </c>
      <c r="Q12" s="20">
        <v>106</v>
      </c>
      <c r="R12" s="22">
        <v>13671.28</v>
      </c>
      <c r="S12" s="25">
        <v>14349.71</v>
      </c>
      <c r="T12" s="23">
        <v>100000</v>
      </c>
      <c r="U12" s="55"/>
      <c r="V12" s="20"/>
      <c r="W12" s="20"/>
      <c r="X12" s="20">
        <v>0</v>
      </c>
      <c r="Y12" s="25"/>
      <c r="Z12" s="25"/>
      <c r="AA12" s="26"/>
      <c r="AB12" s="27"/>
      <c r="AC12" s="175">
        <v>23.037295694247078</v>
      </c>
      <c r="AD12" s="28"/>
      <c r="AE12" s="9"/>
      <c r="AF12" s="9"/>
      <c r="AG12" s="9"/>
      <c r="AH12" s="9"/>
      <c r="AI12" s="9"/>
      <c r="AJ12" s="9"/>
    </row>
    <row r="13" spans="1:36" ht="35.25" customHeight="1">
      <c r="A13" s="16">
        <v>8</v>
      </c>
      <c r="B13" s="75" t="s">
        <v>279</v>
      </c>
      <c r="C13" s="172" t="s">
        <v>159</v>
      </c>
      <c r="D13" s="158" t="s">
        <v>280</v>
      </c>
      <c r="E13" s="373" t="s">
        <v>281</v>
      </c>
      <c r="F13" s="10" t="s">
        <v>282</v>
      </c>
      <c r="G13" s="63" t="s">
        <v>278</v>
      </c>
      <c r="H13" s="56">
        <v>0</v>
      </c>
      <c r="I13" s="56">
        <v>0</v>
      </c>
      <c r="J13" s="56">
        <v>0</v>
      </c>
      <c r="K13" s="56">
        <v>53</v>
      </c>
      <c r="L13" s="56">
        <v>27</v>
      </c>
      <c r="M13" s="56">
        <v>0</v>
      </c>
      <c r="N13" s="56">
        <v>0</v>
      </c>
      <c r="O13" s="56">
        <v>0</v>
      </c>
      <c r="P13" s="64">
        <v>0</v>
      </c>
      <c r="Q13" s="20">
        <v>80</v>
      </c>
      <c r="R13" s="65">
        <v>9317.97</v>
      </c>
      <c r="S13" s="57">
        <v>9697.09</v>
      </c>
      <c r="T13" s="66">
        <v>72000</v>
      </c>
      <c r="U13" s="67"/>
      <c r="V13" s="56"/>
      <c r="W13" s="56"/>
      <c r="X13" s="20">
        <v>0</v>
      </c>
      <c r="Y13" s="57"/>
      <c r="Z13" s="57"/>
      <c r="AA13" s="51"/>
      <c r="AB13" s="68"/>
      <c r="AC13" s="198">
        <v>24.54515003218696</v>
      </c>
      <c r="AD13" s="69"/>
      <c r="AE13" s="191"/>
      <c r="AF13" s="191"/>
      <c r="AG13" s="191"/>
      <c r="AH13" s="191"/>
      <c r="AI13" s="191"/>
      <c r="AJ13" s="191"/>
    </row>
    <row r="14" spans="1:30" ht="35.25" customHeight="1">
      <c r="A14" s="16">
        <v>9</v>
      </c>
      <c r="B14" s="75" t="s">
        <v>283</v>
      </c>
      <c r="C14" s="172" t="s">
        <v>159</v>
      </c>
      <c r="D14" s="74" t="s">
        <v>284</v>
      </c>
      <c r="E14" s="349" t="s">
        <v>285</v>
      </c>
      <c r="F14" s="10" t="s">
        <v>286</v>
      </c>
      <c r="G14" s="19"/>
      <c r="H14" s="20"/>
      <c r="I14" s="20"/>
      <c r="J14" s="20"/>
      <c r="K14" s="20"/>
      <c r="L14" s="20"/>
      <c r="M14" s="20"/>
      <c r="N14" s="20"/>
      <c r="O14" s="20"/>
      <c r="P14" s="21"/>
      <c r="Q14" s="20">
        <v>0</v>
      </c>
      <c r="R14" s="22"/>
      <c r="S14" s="25"/>
      <c r="T14" s="23"/>
      <c r="U14" s="24">
        <v>3</v>
      </c>
      <c r="V14" s="20">
        <v>0</v>
      </c>
      <c r="W14" s="20">
        <v>60</v>
      </c>
      <c r="X14" s="20">
        <v>60</v>
      </c>
      <c r="Y14" s="25">
        <v>5968</v>
      </c>
      <c r="Z14" s="25">
        <v>10301.2</v>
      </c>
      <c r="AA14" s="26">
        <v>60000</v>
      </c>
      <c r="AB14" s="27"/>
      <c r="AC14" s="168">
        <v>1000</v>
      </c>
      <c r="AD14" s="28"/>
    </row>
    <row r="15" spans="1:36" s="191" customFormat="1" ht="35.25" customHeight="1" hidden="1">
      <c r="A15" s="16"/>
      <c r="B15" s="75"/>
      <c r="C15" s="172"/>
      <c r="D15" s="50"/>
      <c r="E15" s="50"/>
      <c r="F15" s="75"/>
      <c r="G15" s="19"/>
      <c r="H15" s="20"/>
      <c r="I15" s="20"/>
      <c r="J15" s="20"/>
      <c r="K15" s="20"/>
      <c r="L15" s="20"/>
      <c r="M15" s="20"/>
      <c r="N15" s="20"/>
      <c r="O15" s="20"/>
      <c r="P15" s="21"/>
      <c r="Q15" s="20"/>
      <c r="R15" s="22"/>
      <c r="S15" s="25"/>
      <c r="T15" s="23"/>
      <c r="U15" s="24"/>
      <c r="V15" s="20"/>
      <c r="W15" s="20"/>
      <c r="X15" s="20"/>
      <c r="Y15" s="25"/>
      <c r="Z15" s="25"/>
      <c r="AA15" s="26"/>
      <c r="AB15" s="27"/>
      <c r="AC15" s="198"/>
      <c r="AD15" s="28"/>
      <c r="AE15" s="9"/>
      <c r="AF15" s="9"/>
      <c r="AG15" s="9"/>
      <c r="AH15" s="9"/>
      <c r="AI15" s="9"/>
      <c r="AJ15" s="9"/>
    </row>
    <row r="16" spans="1:36" ht="35.25" customHeight="1" hidden="1">
      <c r="A16" s="16"/>
      <c r="B16" s="75"/>
      <c r="C16" s="172"/>
      <c r="D16" s="158"/>
      <c r="E16" s="158"/>
      <c r="F16" s="75"/>
      <c r="G16" s="63"/>
      <c r="H16" s="56"/>
      <c r="I16" s="56"/>
      <c r="J16" s="56"/>
      <c r="K16" s="56"/>
      <c r="L16" s="56"/>
      <c r="M16" s="56"/>
      <c r="N16" s="56"/>
      <c r="O16" s="56"/>
      <c r="P16" s="64"/>
      <c r="Q16" s="20"/>
      <c r="R16" s="65"/>
      <c r="S16" s="57"/>
      <c r="T16" s="66"/>
      <c r="U16" s="67"/>
      <c r="V16" s="56"/>
      <c r="W16" s="56"/>
      <c r="X16" s="20"/>
      <c r="Y16" s="57"/>
      <c r="Z16" s="57"/>
      <c r="AA16" s="51"/>
      <c r="AB16" s="220"/>
      <c r="AC16" s="168"/>
      <c r="AD16" s="143"/>
      <c r="AE16" s="191"/>
      <c r="AF16" s="191"/>
      <c r="AG16" s="191"/>
      <c r="AH16" s="191"/>
      <c r="AI16" s="191"/>
      <c r="AJ16" s="191"/>
    </row>
    <row r="17" spans="1:30" ht="35.25" customHeight="1" hidden="1">
      <c r="A17" s="16"/>
      <c r="B17" s="75"/>
      <c r="C17" s="172"/>
      <c r="D17" s="50"/>
      <c r="E17" s="50"/>
      <c r="F17" s="75"/>
      <c r="G17" s="19"/>
      <c r="H17" s="20"/>
      <c r="I17" s="20"/>
      <c r="J17" s="20"/>
      <c r="K17" s="20"/>
      <c r="L17" s="20"/>
      <c r="M17" s="20"/>
      <c r="N17" s="20"/>
      <c r="O17" s="20"/>
      <c r="P17" s="21"/>
      <c r="Q17" s="20"/>
      <c r="R17" s="22"/>
      <c r="S17" s="25"/>
      <c r="T17" s="23"/>
      <c r="U17" s="24"/>
      <c r="V17" s="20"/>
      <c r="W17" s="20"/>
      <c r="X17" s="20"/>
      <c r="Y17" s="25"/>
      <c r="Z17" s="25"/>
      <c r="AA17" s="26"/>
      <c r="AB17" s="27"/>
      <c r="AC17" s="168"/>
      <c r="AD17" s="28"/>
    </row>
    <row r="18" spans="1:34" s="70" customFormat="1" ht="35.25" customHeight="1" hidden="1">
      <c r="A18" s="16"/>
      <c r="B18" s="77"/>
      <c r="C18" s="201"/>
      <c r="D18" s="10"/>
      <c r="E18" s="10"/>
      <c r="F18" s="77"/>
      <c r="G18" s="19"/>
      <c r="H18" s="20"/>
      <c r="I18" s="20"/>
      <c r="J18" s="20"/>
      <c r="K18" s="20"/>
      <c r="L18" s="20"/>
      <c r="M18" s="20"/>
      <c r="N18" s="20"/>
      <c r="O18" s="20"/>
      <c r="P18" s="21"/>
      <c r="Q18" s="56"/>
      <c r="R18" s="22"/>
      <c r="S18" s="25"/>
      <c r="T18" s="23"/>
      <c r="U18" s="24"/>
      <c r="V18" s="20"/>
      <c r="W18" s="20"/>
      <c r="X18" s="56"/>
      <c r="Y18" s="25"/>
      <c r="Z18" s="25"/>
      <c r="AA18" s="26"/>
      <c r="AB18" s="27"/>
      <c r="AC18" s="175"/>
      <c r="AD18" s="73"/>
      <c r="AE18" s="9"/>
      <c r="AF18" s="9"/>
      <c r="AG18" s="9"/>
      <c r="AH18" s="9"/>
    </row>
    <row r="19" spans="1:34" s="70" customFormat="1" ht="35.25" customHeight="1" hidden="1">
      <c r="A19" s="16"/>
      <c r="B19" s="78"/>
      <c r="C19" s="201"/>
      <c r="D19" s="10"/>
      <c r="E19" s="10"/>
      <c r="F19" s="77"/>
      <c r="G19" s="19"/>
      <c r="H19" s="20"/>
      <c r="I19" s="20"/>
      <c r="J19" s="20"/>
      <c r="K19" s="20"/>
      <c r="L19" s="20"/>
      <c r="M19" s="20"/>
      <c r="N19" s="20"/>
      <c r="O19" s="20"/>
      <c r="P19" s="21"/>
      <c r="Q19" s="56"/>
      <c r="R19" s="22"/>
      <c r="S19" s="25"/>
      <c r="T19" s="23"/>
      <c r="U19" s="24"/>
      <c r="V19" s="20"/>
      <c r="W19" s="20"/>
      <c r="X19" s="56"/>
      <c r="Y19" s="25"/>
      <c r="Z19" s="25"/>
      <c r="AA19" s="26"/>
      <c r="AB19" s="27"/>
      <c r="AC19" s="175"/>
      <c r="AD19" s="28"/>
      <c r="AE19" s="9"/>
      <c r="AF19" s="9"/>
      <c r="AG19" s="9"/>
      <c r="AH19" s="9"/>
    </row>
    <row r="20" spans="1:34" ht="35.25" customHeight="1" hidden="1">
      <c r="A20" s="16"/>
      <c r="B20" s="78"/>
      <c r="C20" s="201"/>
      <c r="D20" s="10"/>
      <c r="E20" s="10"/>
      <c r="F20" s="202"/>
      <c r="G20" s="63"/>
      <c r="H20" s="56"/>
      <c r="I20" s="56"/>
      <c r="J20" s="56"/>
      <c r="K20" s="56"/>
      <c r="L20" s="56"/>
      <c r="M20" s="56"/>
      <c r="N20" s="56"/>
      <c r="O20" s="56"/>
      <c r="P20" s="64"/>
      <c r="Q20" s="56"/>
      <c r="R20" s="65"/>
      <c r="S20" s="57"/>
      <c r="T20" s="66"/>
      <c r="U20" s="67"/>
      <c r="V20" s="56"/>
      <c r="W20" s="56"/>
      <c r="X20" s="56"/>
      <c r="Y20" s="57"/>
      <c r="Z20" s="57"/>
      <c r="AA20" s="51"/>
      <c r="AB20" s="72"/>
      <c r="AC20" s="198"/>
      <c r="AD20" s="69"/>
      <c r="AE20" s="191"/>
      <c r="AF20" s="191"/>
      <c r="AG20" s="191"/>
      <c r="AH20" s="191"/>
    </row>
    <row r="21" spans="1:30" ht="35.25" customHeight="1" hidden="1">
      <c r="A21" s="16"/>
      <c r="B21" s="78"/>
      <c r="C21" s="201"/>
      <c r="D21" s="10"/>
      <c r="E21" s="10"/>
      <c r="F21" s="75"/>
      <c r="G21" s="19"/>
      <c r="H21" s="20"/>
      <c r="I21" s="20"/>
      <c r="J21" s="20"/>
      <c r="K21" s="20"/>
      <c r="L21" s="20"/>
      <c r="M21" s="20"/>
      <c r="N21" s="20"/>
      <c r="O21" s="20"/>
      <c r="P21" s="21"/>
      <c r="Q21" s="56"/>
      <c r="R21" s="22"/>
      <c r="S21" s="25"/>
      <c r="T21" s="23"/>
      <c r="U21" s="24"/>
      <c r="V21" s="20"/>
      <c r="W21" s="20"/>
      <c r="X21" s="56"/>
      <c r="Y21" s="25"/>
      <c r="Z21" s="25"/>
      <c r="AA21" s="26"/>
      <c r="AB21" s="27"/>
      <c r="AC21" s="198"/>
      <c r="AD21" s="28"/>
    </row>
    <row r="22" spans="1:30" ht="35.25" customHeight="1" hidden="1">
      <c r="A22" s="16"/>
      <c r="B22" s="78"/>
      <c r="C22" s="201"/>
      <c r="D22" s="17"/>
      <c r="E22" s="17"/>
      <c r="F22" s="77"/>
      <c r="G22" s="19"/>
      <c r="H22" s="20"/>
      <c r="I22" s="20"/>
      <c r="J22" s="20"/>
      <c r="K22" s="20"/>
      <c r="L22" s="20"/>
      <c r="M22" s="20"/>
      <c r="N22" s="20"/>
      <c r="O22" s="20"/>
      <c r="P22" s="21"/>
      <c r="Q22" s="56"/>
      <c r="R22" s="22"/>
      <c r="S22" s="25"/>
      <c r="T22" s="23"/>
      <c r="U22" s="24"/>
      <c r="V22" s="20"/>
      <c r="W22" s="20"/>
      <c r="X22" s="56"/>
      <c r="Y22" s="25"/>
      <c r="Z22" s="25"/>
      <c r="AA22" s="26"/>
      <c r="AB22" s="72"/>
      <c r="AC22" s="198"/>
      <c r="AD22" s="28"/>
    </row>
    <row r="23" spans="1:34" ht="35.25" customHeight="1" hidden="1">
      <c r="A23" s="16"/>
      <c r="B23" s="77"/>
      <c r="C23" s="201"/>
      <c r="D23" s="77"/>
      <c r="E23" s="77"/>
      <c r="F23" s="77"/>
      <c r="G23" s="63"/>
      <c r="H23" s="56"/>
      <c r="I23" s="56"/>
      <c r="J23" s="56"/>
      <c r="K23" s="56"/>
      <c r="L23" s="56"/>
      <c r="M23" s="56"/>
      <c r="N23" s="56"/>
      <c r="O23" s="56"/>
      <c r="P23" s="64"/>
      <c r="Q23" s="56"/>
      <c r="R23" s="71"/>
      <c r="S23" s="57"/>
      <c r="T23" s="66"/>
      <c r="U23" s="146"/>
      <c r="V23" s="56"/>
      <c r="W23" s="56"/>
      <c r="X23" s="56"/>
      <c r="Y23" s="57"/>
      <c r="Z23" s="57"/>
      <c r="AA23" s="51"/>
      <c r="AB23" s="72"/>
      <c r="AC23" s="199"/>
      <c r="AD23" s="69"/>
      <c r="AE23" s="191"/>
      <c r="AF23" s="191"/>
      <c r="AG23" s="191"/>
      <c r="AH23" s="191"/>
    </row>
    <row r="24" spans="1:34" ht="35.25" customHeight="1" hidden="1">
      <c r="A24" s="16"/>
      <c r="B24" s="78"/>
      <c r="C24" s="201"/>
      <c r="D24" s="10"/>
      <c r="E24" s="10"/>
      <c r="F24" s="77"/>
      <c r="G24" s="63"/>
      <c r="H24" s="56"/>
      <c r="I24" s="56"/>
      <c r="J24" s="56"/>
      <c r="K24" s="56"/>
      <c r="L24" s="56"/>
      <c r="M24" s="56"/>
      <c r="N24" s="56"/>
      <c r="O24" s="56"/>
      <c r="P24" s="64"/>
      <c r="Q24" s="56"/>
      <c r="R24" s="65"/>
      <c r="S24" s="57"/>
      <c r="T24" s="66"/>
      <c r="U24" s="67"/>
      <c r="V24" s="56"/>
      <c r="W24" s="56"/>
      <c r="X24" s="56"/>
      <c r="Y24" s="57"/>
      <c r="Z24" s="57"/>
      <c r="AA24" s="51"/>
      <c r="AB24" s="68"/>
      <c r="AC24" s="199"/>
      <c r="AD24" s="69"/>
      <c r="AE24" s="191"/>
      <c r="AF24" s="191"/>
      <c r="AG24" s="191"/>
      <c r="AH24" s="191"/>
    </row>
    <row r="25" spans="1:34" s="70" customFormat="1" ht="35.25" customHeight="1" hidden="1">
      <c r="A25" s="16"/>
      <c r="B25" s="78"/>
      <c r="C25" s="201"/>
      <c r="D25" s="10"/>
      <c r="E25" s="10"/>
      <c r="F25" s="77"/>
      <c r="G25" s="19"/>
      <c r="H25" s="20"/>
      <c r="I25" s="20"/>
      <c r="J25" s="20"/>
      <c r="K25" s="20"/>
      <c r="L25" s="20"/>
      <c r="M25" s="20"/>
      <c r="N25" s="20"/>
      <c r="O25" s="20"/>
      <c r="P25" s="21"/>
      <c r="Q25" s="56"/>
      <c r="R25" s="22"/>
      <c r="S25" s="25"/>
      <c r="T25" s="23"/>
      <c r="U25" s="24"/>
      <c r="V25" s="20"/>
      <c r="W25" s="20"/>
      <c r="X25" s="56"/>
      <c r="Y25" s="25"/>
      <c r="Z25" s="25"/>
      <c r="AA25" s="26"/>
      <c r="AB25" s="45"/>
      <c r="AC25" s="168"/>
      <c r="AD25" s="28"/>
      <c r="AE25" s="9"/>
      <c r="AF25" s="9"/>
      <c r="AG25" s="9"/>
      <c r="AH25" s="9"/>
    </row>
    <row r="26" spans="1:30" ht="35.25" customHeight="1" hidden="1">
      <c r="A26" s="16"/>
      <c r="B26" s="78"/>
      <c r="C26" s="201"/>
      <c r="D26" s="10"/>
      <c r="E26" s="10"/>
      <c r="F26" s="77"/>
      <c r="G26" s="79"/>
      <c r="H26" s="20"/>
      <c r="I26" s="20"/>
      <c r="J26" s="20"/>
      <c r="K26" s="20"/>
      <c r="L26" s="20"/>
      <c r="M26" s="20"/>
      <c r="N26" s="20"/>
      <c r="O26" s="20"/>
      <c r="P26" s="21"/>
      <c r="Q26" s="56"/>
      <c r="R26" s="22"/>
      <c r="S26" s="25"/>
      <c r="T26" s="23"/>
      <c r="U26" s="24"/>
      <c r="V26" s="20"/>
      <c r="W26" s="20"/>
      <c r="X26" s="56"/>
      <c r="Y26" s="25"/>
      <c r="Z26" s="25"/>
      <c r="AA26" s="26"/>
      <c r="AB26" s="102"/>
      <c r="AC26" s="168"/>
      <c r="AD26" s="28"/>
    </row>
    <row r="27" spans="1:30" ht="35.25" customHeight="1" hidden="1">
      <c r="A27" s="16"/>
      <c r="B27" s="78"/>
      <c r="C27" s="201"/>
      <c r="D27" s="17"/>
      <c r="E27" s="17"/>
      <c r="F27" s="77"/>
      <c r="G27" s="19"/>
      <c r="H27" s="20"/>
      <c r="I27" s="20"/>
      <c r="J27" s="20"/>
      <c r="K27" s="20"/>
      <c r="L27" s="20"/>
      <c r="M27" s="20"/>
      <c r="N27" s="20"/>
      <c r="O27" s="20"/>
      <c r="P27" s="21"/>
      <c r="Q27" s="56"/>
      <c r="R27" s="22"/>
      <c r="S27" s="25"/>
      <c r="T27" s="23"/>
      <c r="U27" s="24"/>
      <c r="V27" s="20"/>
      <c r="W27" s="20"/>
      <c r="X27" s="56"/>
      <c r="Y27" s="25"/>
      <c r="Z27" s="25"/>
      <c r="AA27" s="26"/>
      <c r="AB27" s="27"/>
      <c r="AC27" s="168"/>
      <c r="AD27" s="28"/>
    </row>
    <row r="28" spans="1:34" ht="35.25" customHeight="1" hidden="1">
      <c r="A28" s="16"/>
      <c r="B28" s="78"/>
      <c r="C28" s="201"/>
      <c r="D28" s="200"/>
      <c r="E28" s="200"/>
      <c r="F28" s="78"/>
      <c r="G28" s="63"/>
      <c r="H28" s="56"/>
      <c r="I28" s="56"/>
      <c r="J28" s="56"/>
      <c r="K28" s="56"/>
      <c r="L28" s="56"/>
      <c r="M28" s="56"/>
      <c r="N28" s="56"/>
      <c r="O28" s="56"/>
      <c r="P28" s="64"/>
      <c r="Q28" s="56"/>
      <c r="R28" s="65"/>
      <c r="S28" s="57"/>
      <c r="T28" s="66"/>
      <c r="U28" s="67"/>
      <c r="V28" s="56"/>
      <c r="W28" s="56"/>
      <c r="X28" s="56"/>
      <c r="Y28" s="57"/>
      <c r="Z28" s="57"/>
      <c r="AA28" s="51"/>
      <c r="AB28" s="68"/>
      <c r="AC28" s="199"/>
      <c r="AD28" s="69"/>
      <c r="AE28" s="191"/>
      <c r="AF28" s="191"/>
      <c r="AG28" s="191"/>
      <c r="AH28" s="191"/>
    </row>
    <row r="29" spans="1:34" ht="35.25" customHeight="1" hidden="1">
      <c r="A29" s="16"/>
      <c r="B29" s="77"/>
      <c r="C29" s="201"/>
      <c r="D29" s="77"/>
      <c r="E29" s="77"/>
      <c r="F29" s="78"/>
      <c r="G29" s="63"/>
      <c r="H29" s="56"/>
      <c r="I29" s="56"/>
      <c r="J29" s="56"/>
      <c r="K29" s="56"/>
      <c r="L29" s="56"/>
      <c r="M29" s="56"/>
      <c r="N29" s="56"/>
      <c r="O29" s="56"/>
      <c r="P29" s="64"/>
      <c r="Q29" s="56"/>
      <c r="R29" s="65"/>
      <c r="S29" s="57"/>
      <c r="T29" s="66"/>
      <c r="U29" s="67"/>
      <c r="V29" s="56"/>
      <c r="W29" s="56"/>
      <c r="X29" s="56"/>
      <c r="Y29" s="57"/>
      <c r="Z29" s="57"/>
      <c r="AA29" s="51"/>
      <c r="AB29" s="68"/>
      <c r="AC29" s="175"/>
      <c r="AD29" s="69"/>
      <c r="AE29" s="191"/>
      <c r="AF29" s="191"/>
      <c r="AG29" s="191"/>
      <c r="AH29" s="191"/>
    </row>
    <row r="30" spans="1:30" ht="35.25" customHeight="1" hidden="1">
      <c r="A30" s="16"/>
      <c r="B30" s="78"/>
      <c r="C30" s="201"/>
      <c r="D30" s="10"/>
      <c r="E30" s="10"/>
      <c r="F30" s="75"/>
      <c r="G30" s="19"/>
      <c r="H30" s="20"/>
      <c r="I30" s="20"/>
      <c r="J30" s="20"/>
      <c r="K30" s="20"/>
      <c r="L30" s="20"/>
      <c r="M30" s="20"/>
      <c r="N30" s="20"/>
      <c r="O30" s="20"/>
      <c r="P30" s="21"/>
      <c r="Q30" s="56"/>
      <c r="R30" s="22"/>
      <c r="S30" s="25"/>
      <c r="T30" s="23"/>
      <c r="U30" s="24"/>
      <c r="V30" s="20"/>
      <c r="W30" s="20"/>
      <c r="X30" s="56"/>
      <c r="Y30" s="25"/>
      <c r="Z30" s="25"/>
      <c r="AA30" s="26"/>
      <c r="AB30" s="72"/>
      <c r="AC30" s="175"/>
      <c r="AD30" s="28"/>
    </row>
    <row r="31" spans="1:30" ht="35.25" customHeight="1" hidden="1">
      <c r="A31" s="16"/>
      <c r="B31" s="78"/>
      <c r="C31" s="201"/>
      <c r="D31" s="75"/>
      <c r="E31" s="75"/>
      <c r="F31" s="77"/>
      <c r="G31" s="19"/>
      <c r="H31" s="20"/>
      <c r="I31" s="20"/>
      <c r="J31" s="20"/>
      <c r="K31" s="20"/>
      <c r="L31" s="20"/>
      <c r="M31" s="20"/>
      <c r="N31" s="20"/>
      <c r="O31" s="20"/>
      <c r="P31" s="21"/>
      <c r="Q31" s="56"/>
      <c r="R31" s="22"/>
      <c r="S31" s="25"/>
      <c r="T31" s="23"/>
      <c r="U31" s="55"/>
      <c r="V31" s="20"/>
      <c r="W31" s="20"/>
      <c r="X31" s="56"/>
      <c r="Y31" s="25"/>
      <c r="Z31" s="25"/>
      <c r="AA31" s="26"/>
      <c r="AB31" s="27"/>
      <c r="AC31" s="175"/>
      <c r="AD31" s="28"/>
    </row>
    <row r="32" spans="1:30" ht="35.25" customHeight="1" hidden="1">
      <c r="A32" s="16"/>
      <c r="B32" s="78"/>
      <c r="C32" s="201"/>
      <c r="D32" s="10"/>
      <c r="E32" s="10"/>
      <c r="F32" s="17"/>
      <c r="G32" s="19"/>
      <c r="H32" s="20"/>
      <c r="I32" s="20"/>
      <c r="J32" s="20"/>
      <c r="K32" s="20"/>
      <c r="L32" s="20"/>
      <c r="M32" s="20"/>
      <c r="N32" s="20"/>
      <c r="O32" s="20"/>
      <c r="P32" s="21"/>
      <c r="Q32" s="56">
        <f>SUM(H32:P32)</f>
        <v>0</v>
      </c>
      <c r="R32" s="22"/>
      <c r="S32" s="25"/>
      <c r="T32" s="23"/>
      <c r="U32" s="24"/>
      <c r="V32" s="20"/>
      <c r="W32" s="20"/>
      <c r="X32" s="56">
        <f>SUM(V32:W32)</f>
        <v>0</v>
      </c>
      <c r="Y32" s="25"/>
      <c r="Z32" s="25"/>
      <c r="AA32" s="26"/>
      <c r="AB32" s="27"/>
      <c r="AC32" s="29" t="e">
        <f>AA32/X32</f>
        <v>#DIV/0!</v>
      </c>
      <c r="AD32" s="28"/>
    </row>
    <row r="33" spans="1:30" ht="35.25" customHeight="1" hidden="1">
      <c r="A33" s="16"/>
      <c r="B33" s="17"/>
      <c r="C33" s="201"/>
      <c r="D33" s="10"/>
      <c r="E33" s="10"/>
      <c r="F33" s="17"/>
      <c r="G33" s="19"/>
      <c r="H33" s="20"/>
      <c r="I33" s="20"/>
      <c r="J33" s="20"/>
      <c r="K33" s="20"/>
      <c r="L33" s="20"/>
      <c r="M33" s="20"/>
      <c r="N33" s="20"/>
      <c r="O33" s="20"/>
      <c r="P33" s="21"/>
      <c r="Q33" s="56">
        <f>SUM(H33:P33)</f>
        <v>0</v>
      </c>
      <c r="R33" s="22"/>
      <c r="S33" s="25"/>
      <c r="T33" s="23"/>
      <c r="U33" s="24"/>
      <c r="V33" s="20"/>
      <c r="W33" s="20"/>
      <c r="X33" s="56">
        <f>SUM(V33:W33)</f>
        <v>0</v>
      </c>
      <c r="Y33" s="25"/>
      <c r="Z33" s="25"/>
      <c r="AA33" s="26"/>
      <c r="AB33" s="27"/>
      <c r="AC33" s="7" t="e">
        <f>T33/(R33*0.3025)</f>
        <v>#DIV/0!</v>
      </c>
      <c r="AD33" s="28"/>
    </row>
    <row r="34" spans="1:30" ht="35.25" customHeight="1" hidden="1">
      <c r="A34" s="16"/>
      <c r="B34" s="17"/>
      <c r="C34" s="201"/>
      <c r="D34" s="10"/>
      <c r="E34" s="10"/>
      <c r="F34" s="17"/>
      <c r="G34" s="19"/>
      <c r="H34" s="20"/>
      <c r="I34" s="20"/>
      <c r="J34" s="20"/>
      <c r="K34" s="20"/>
      <c r="L34" s="20"/>
      <c r="M34" s="20"/>
      <c r="N34" s="20"/>
      <c r="O34" s="20"/>
      <c r="P34" s="21"/>
      <c r="Q34" s="56">
        <f>SUM(H34:P34)</f>
        <v>0</v>
      </c>
      <c r="R34" s="22"/>
      <c r="S34" s="25"/>
      <c r="T34" s="23"/>
      <c r="U34" s="24"/>
      <c r="V34" s="20"/>
      <c r="W34" s="20"/>
      <c r="X34" s="20"/>
      <c r="Y34" s="25"/>
      <c r="Z34" s="25"/>
      <c r="AA34" s="26"/>
      <c r="AB34" s="27"/>
      <c r="AC34" s="29" t="e">
        <f>AA34/X34</f>
        <v>#DIV/0!</v>
      </c>
      <c r="AD34" s="28"/>
    </row>
    <row r="35" spans="1:30" ht="35.25" customHeight="1" hidden="1">
      <c r="A35" s="16"/>
      <c r="B35" s="17"/>
      <c r="C35" s="201"/>
      <c r="D35" s="10"/>
      <c r="E35" s="10"/>
      <c r="F35" s="17"/>
      <c r="G35" s="19"/>
      <c r="H35" s="20"/>
      <c r="I35" s="20"/>
      <c r="J35" s="20"/>
      <c r="K35" s="20"/>
      <c r="L35" s="20"/>
      <c r="M35" s="20"/>
      <c r="N35" s="20"/>
      <c r="O35" s="20"/>
      <c r="P35" s="21"/>
      <c r="Q35" s="56"/>
      <c r="R35" s="22"/>
      <c r="S35" s="25"/>
      <c r="T35" s="23"/>
      <c r="U35" s="24"/>
      <c r="V35" s="20"/>
      <c r="W35" s="20"/>
      <c r="X35" s="20"/>
      <c r="Y35" s="25"/>
      <c r="Z35" s="25"/>
      <c r="AA35" s="26"/>
      <c r="AB35" s="27"/>
      <c r="AC35" s="29" t="e">
        <f>AA35/X35</f>
        <v>#DIV/0!</v>
      </c>
      <c r="AD35" s="28"/>
    </row>
    <row r="36" spans="1:30" ht="35.25" customHeight="1" hidden="1">
      <c r="A36" s="16"/>
      <c r="B36" s="17"/>
      <c r="C36" s="201"/>
      <c r="D36" s="10"/>
      <c r="E36" s="10"/>
      <c r="F36" s="17"/>
      <c r="G36" s="19"/>
      <c r="H36" s="20"/>
      <c r="I36" s="20"/>
      <c r="J36" s="20"/>
      <c r="K36" s="20"/>
      <c r="L36" s="20"/>
      <c r="M36" s="20"/>
      <c r="N36" s="20"/>
      <c r="O36" s="20"/>
      <c r="P36" s="21"/>
      <c r="Q36" s="56"/>
      <c r="R36" s="22"/>
      <c r="S36" s="25"/>
      <c r="T36" s="23"/>
      <c r="U36" s="24"/>
      <c r="V36" s="20"/>
      <c r="W36" s="20"/>
      <c r="X36" s="20"/>
      <c r="Y36" s="25"/>
      <c r="Z36" s="25"/>
      <c r="AA36" s="26"/>
      <c r="AB36" s="27"/>
      <c r="AC36" s="29" t="e">
        <f>AA36/X36</f>
        <v>#DIV/0!</v>
      </c>
      <c r="AD36" s="28"/>
    </row>
    <row r="37" spans="1:30" ht="35.25" customHeight="1" hidden="1">
      <c r="A37" s="16"/>
      <c r="B37" s="17"/>
      <c r="C37" s="18"/>
      <c r="D37" s="10"/>
      <c r="E37" s="10"/>
      <c r="F37" s="17"/>
      <c r="G37" s="19"/>
      <c r="H37" s="20"/>
      <c r="I37" s="20"/>
      <c r="J37" s="20"/>
      <c r="K37" s="20"/>
      <c r="L37" s="20"/>
      <c r="M37" s="20"/>
      <c r="N37" s="20"/>
      <c r="O37" s="20"/>
      <c r="P37" s="21"/>
      <c r="Q37" s="56"/>
      <c r="R37" s="22"/>
      <c r="S37" s="25"/>
      <c r="T37" s="23"/>
      <c r="U37" s="24"/>
      <c r="V37" s="20"/>
      <c r="W37" s="20"/>
      <c r="X37" s="20"/>
      <c r="Y37" s="25"/>
      <c r="Z37" s="25"/>
      <c r="AA37" s="26"/>
      <c r="AB37" s="27"/>
      <c r="AC37" s="29" t="e">
        <f>AA37/X37</f>
        <v>#DIV/0!</v>
      </c>
      <c r="AD37" s="28"/>
    </row>
    <row r="38" spans="1:28" ht="35.25" customHeight="1" thickBot="1">
      <c r="A38" s="493" t="s">
        <v>71</v>
      </c>
      <c r="B38" s="494"/>
      <c r="C38" s="494"/>
      <c r="D38" s="494"/>
      <c r="E38" s="494"/>
      <c r="F38" s="495"/>
      <c r="G38" s="221"/>
      <c r="H38" s="221">
        <f>SUM(H6:H37)</f>
        <v>13</v>
      </c>
      <c r="I38" s="221">
        <f aca="true" t="shared" si="0" ref="I38:T38">SUM(I6:I37)</f>
        <v>0</v>
      </c>
      <c r="J38" s="221">
        <f t="shared" si="0"/>
        <v>42</v>
      </c>
      <c r="K38" s="221">
        <f t="shared" si="0"/>
        <v>348</v>
      </c>
      <c r="L38" s="226">
        <f t="shared" si="0"/>
        <v>475</v>
      </c>
      <c r="M38" s="221">
        <f t="shared" si="0"/>
        <v>52</v>
      </c>
      <c r="N38" s="221">
        <f t="shared" si="0"/>
        <v>0</v>
      </c>
      <c r="O38" s="221">
        <f t="shared" si="0"/>
        <v>0</v>
      </c>
      <c r="P38" s="221">
        <f t="shared" si="0"/>
        <v>0</v>
      </c>
      <c r="Q38" s="226">
        <f t="shared" si="0"/>
        <v>930</v>
      </c>
      <c r="R38" s="225">
        <f t="shared" si="0"/>
        <v>124162.86</v>
      </c>
      <c r="S38" s="225">
        <f t="shared" si="0"/>
        <v>129164.10999999999</v>
      </c>
      <c r="T38" s="226">
        <f t="shared" si="0"/>
        <v>1124000</v>
      </c>
      <c r="U38" s="222"/>
      <c r="V38" s="223">
        <f aca="true" t="shared" si="1" ref="V38:AA38">SUM(V6:V37)</f>
        <v>0</v>
      </c>
      <c r="W38" s="223">
        <f t="shared" si="1"/>
        <v>62</v>
      </c>
      <c r="X38" s="223">
        <f t="shared" si="1"/>
        <v>62</v>
      </c>
      <c r="Y38" s="225">
        <f t="shared" si="1"/>
        <v>6167</v>
      </c>
      <c r="Z38" s="225">
        <f t="shared" si="1"/>
        <v>10903.77</v>
      </c>
      <c r="AA38" s="226">
        <f t="shared" si="1"/>
        <v>65400</v>
      </c>
      <c r="AB38" s="224"/>
    </row>
    <row r="39" spans="2:29" ht="23.25" customHeight="1" hidden="1" thickBot="1">
      <c r="B39" s="84">
        <f>COUNTIF(B6:B37,"*")</f>
        <v>9</v>
      </c>
      <c r="G39" s="9">
        <f>COUNTIF(G6:G37,"*")</f>
        <v>7</v>
      </c>
      <c r="H39" s="9">
        <f>H38</f>
        <v>13</v>
      </c>
      <c r="I39" s="9">
        <f>I38</f>
        <v>0</v>
      </c>
      <c r="J39" s="9">
        <f aca="true" t="shared" si="2" ref="J39:T39">J38</f>
        <v>42</v>
      </c>
      <c r="K39" s="9">
        <f t="shared" si="2"/>
        <v>348</v>
      </c>
      <c r="L39" s="9">
        <f t="shared" si="2"/>
        <v>475</v>
      </c>
      <c r="M39" s="9">
        <f t="shared" si="2"/>
        <v>52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930</v>
      </c>
      <c r="R39" s="9">
        <f t="shared" si="2"/>
        <v>124162.86</v>
      </c>
      <c r="S39" s="15">
        <f t="shared" si="2"/>
        <v>129164.10999999999</v>
      </c>
      <c r="T39" s="31">
        <f t="shared" si="2"/>
        <v>1124000</v>
      </c>
      <c r="U39" s="15">
        <f>COUNTIF(U6:U37,"&gt;0")+COUNTIF(U18:U37,"*")</f>
        <v>2</v>
      </c>
      <c r="V39" s="52">
        <f aca="true" t="shared" si="3" ref="V39:AA39">V38</f>
        <v>0</v>
      </c>
      <c r="W39" s="52">
        <f t="shared" si="3"/>
        <v>62</v>
      </c>
      <c r="X39" s="15">
        <f t="shared" si="3"/>
        <v>62</v>
      </c>
      <c r="Y39" s="15">
        <f t="shared" si="3"/>
        <v>6167</v>
      </c>
      <c r="Z39" s="15">
        <f t="shared" si="3"/>
        <v>10903.77</v>
      </c>
      <c r="AA39" s="31">
        <f t="shared" si="3"/>
        <v>65400</v>
      </c>
      <c r="AB39" s="15"/>
      <c r="AC39" s="15"/>
    </row>
    <row r="40" spans="1:28" s="37" customFormat="1" ht="35.25" customHeight="1">
      <c r="A40" s="486" t="s">
        <v>247</v>
      </c>
      <c r="B40" s="487"/>
      <c r="C40" s="488" t="s">
        <v>110</v>
      </c>
      <c r="D40" s="488"/>
      <c r="E40" s="488"/>
      <c r="F40" s="489"/>
      <c r="G40" s="32"/>
      <c r="H40" s="32">
        <v>28</v>
      </c>
      <c r="I40" s="32">
        <v>0</v>
      </c>
      <c r="J40" s="32">
        <v>0</v>
      </c>
      <c r="K40" s="32">
        <v>616</v>
      </c>
      <c r="L40" s="97">
        <v>1204</v>
      </c>
      <c r="M40" s="32">
        <v>32</v>
      </c>
      <c r="N40" s="32">
        <v>0</v>
      </c>
      <c r="O40" s="32">
        <v>0</v>
      </c>
      <c r="P40" s="32">
        <v>0</v>
      </c>
      <c r="Q40" s="97">
        <v>1880</v>
      </c>
      <c r="R40" s="96">
        <v>236569.23</v>
      </c>
      <c r="S40" s="96">
        <v>245805.34000000003</v>
      </c>
      <c r="T40" s="98">
        <v>2072489</v>
      </c>
      <c r="U40" s="35"/>
      <c r="V40" s="32">
        <v>4</v>
      </c>
      <c r="W40" s="32">
        <v>133</v>
      </c>
      <c r="X40" s="32">
        <v>137</v>
      </c>
      <c r="Y40" s="96">
        <v>13180.25</v>
      </c>
      <c r="Z40" s="96">
        <v>25963.920000000002</v>
      </c>
      <c r="AA40" s="97">
        <v>219200</v>
      </c>
      <c r="AB40" s="36"/>
    </row>
    <row r="41" spans="1:28" s="37" customFormat="1" ht="35.25" customHeight="1" thickBot="1">
      <c r="A41" s="499" t="s">
        <v>248</v>
      </c>
      <c r="B41" s="500"/>
      <c r="C41" s="500"/>
      <c r="D41" s="500"/>
      <c r="E41" s="500"/>
      <c r="F41" s="500"/>
      <c r="G41" s="38"/>
      <c r="H41" s="38"/>
      <c r="I41" s="38"/>
      <c r="J41" s="38"/>
      <c r="K41" s="38"/>
      <c r="L41" s="38"/>
      <c r="M41" s="38"/>
      <c r="N41" s="38"/>
      <c r="O41" s="39"/>
      <c r="P41" s="483">
        <f>(Q38-Q40)/Q40</f>
        <v>-0.5053191489361702</v>
      </c>
      <c r="Q41" s="501"/>
      <c r="R41" s="40"/>
      <c r="S41" s="40"/>
      <c r="T41" s="41">
        <f>(T38-T40)/T40</f>
        <v>-0.45765695258213673</v>
      </c>
      <c r="U41" s="42"/>
      <c r="V41" s="483">
        <f>(X38-X40)/X40</f>
        <v>-0.5474452554744526</v>
      </c>
      <c r="W41" s="484"/>
      <c r="X41" s="485"/>
      <c r="Y41" s="40"/>
      <c r="Z41" s="40"/>
      <c r="AA41" s="43">
        <f>(AA38-AA40)/AA40</f>
        <v>-0.7016423357664233</v>
      </c>
      <c r="AB41" s="44"/>
    </row>
    <row r="42" ht="19.5">
      <c r="A42" s="374" t="s">
        <v>287</v>
      </c>
    </row>
    <row r="45" spans="6:20" ht="15.75">
      <c r="F45" s="46"/>
      <c r="T45" s="9"/>
    </row>
  </sheetData>
  <sheetProtection/>
  <mergeCells count="34">
    <mergeCell ref="A2:F2"/>
    <mergeCell ref="G2:T2"/>
    <mergeCell ref="S3:S5"/>
    <mergeCell ref="H4:H5"/>
    <mergeCell ref="I4:I5"/>
    <mergeCell ref="J4:P4"/>
    <mergeCell ref="A1:Q1"/>
    <mergeCell ref="B3:B5"/>
    <mergeCell ref="C3:C5"/>
    <mergeCell ref="D3:D5"/>
    <mergeCell ref="F3:F5"/>
    <mergeCell ref="Y3:Y5"/>
    <mergeCell ref="R3:R5"/>
    <mergeCell ref="V4:V5"/>
    <mergeCell ref="W4:W5"/>
    <mergeCell ref="H3:Q3"/>
    <mergeCell ref="V41:X41"/>
    <mergeCell ref="A40:B40"/>
    <mergeCell ref="C40:F40"/>
    <mergeCell ref="E3:E5"/>
    <mergeCell ref="A3:A5"/>
    <mergeCell ref="A38:F38"/>
    <mergeCell ref="Q4:Q5"/>
    <mergeCell ref="T3:T5"/>
    <mergeCell ref="A41:F41"/>
    <mergeCell ref="P41:Q41"/>
    <mergeCell ref="AB2:AB5"/>
    <mergeCell ref="G3:G5"/>
    <mergeCell ref="U2:AA2"/>
    <mergeCell ref="U3:U5"/>
    <mergeCell ref="V3:X3"/>
    <mergeCell ref="X4:X5"/>
    <mergeCell ref="Z3:Z5"/>
    <mergeCell ref="AA3:AA5"/>
  </mergeCells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55" r:id="rId1"/>
  <headerFooter alignWithMargins="0">
    <oddFooter>&amp;R&amp;16&amp;F&amp;A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D40"/>
  <sheetViews>
    <sheetView zoomScale="70" zoomScaleNormal="70" zoomScaleSheetLayoutView="130" zoomScalePageLayoutView="0" workbookViewId="0" topLeftCell="A16">
      <selection activeCell="F11" sqref="F11"/>
    </sheetView>
  </sheetViews>
  <sheetFormatPr defaultColWidth="0" defaultRowHeight="16.5"/>
  <cols>
    <col min="1" max="1" width="4.125" style="9" customWidth="1"/>
    <col min="2" max="2" width="7.875" style="9" customWidth="1"/>
    <col min="3" max="3" width="6.75390625" style="30" customWidth="1"/>
    <col min="4" max="5" width="7.75390625" style="9" customWidth="1"/>
    <col min="6" max="6" width="8.00390625" style="9" customWidth="1"/>
    <col min="7" max="16" width="5.25390625" style="9" customWidth="1"/>
    <col min="17" max="17" width="7.875" style="9" customWidth="1"/>
    <col min="18" max="18" width="12.75390625" style="9" customWidth="1"/>
    <col min="19" max="19" width="13.875" style="9" bestFit="1" customWidth="1"/>
    <col min="20" max="20" width="11.75390625" style="31" customWidth="1"/>
    <col min="21" max="21" width="5.125" style="9" customWidth="1"/>
    <col min="22" max="24" width="5.75390625" style="9" customWidth="1"/>
    <col min="25" max="26" width="12.50390625" style="9" bestFit="1" customWidth="1"/>
    <col min="27" max="27" width="10.25390625" style="9" customWidth="1"/>
    <col min="28" max="28" width="9.875" style="84" customWidth="1"/>
    <col min="29" max="29" width="7.375" style="7" customWidth="1"/>
    <col min="30" max="30" width="7.375" style="8" customWidth="1"/>
    <col min="31" max="31" width="6.875" style="9" customWidth="1"/>
    <col min="32" max="32" width="6.75390625" style="9" customWidth="1"/>
    <col min="33" max="38" width="0" style="9" hidden="1" customWidth="1"/>
    <col min="39" max="16384" width="9.00390625" style="9" hidden="1" customWidth="1"/>
  </cols>
  <sheetData>
    <row r="1" spans="1:28" ht="42" customHeight="1" thickBot="1">
      <c r="A1" s="502" t="s">
        <v>73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47" t="str">
        <f>'1月 '!R1</f>
        <v>112年</v>
      </c>
      <c r="S1" s="147" t="s">
        <v>227</v>
      </c>
      <c r="T1" s="147"/>
      <c r="U1" s="147"/>
      <c r="V1" s="147"/>
      <c r="W1" s="147"/>
      <c r="X1" s="147"/>
      <c r="Y1" s="147"/>
      <c r="Z1" s="147"/>
      <c r="AA1" s="147"/>
      <c r="AB1" s="300"/>
    </row>
    <row r="2" spans="1:28" ht="30" customHeight="1">
      <c r="A2" s="510" t="s">
        <v>1</v>
      </c>
      <c r="B2" s="511"/>
      <c r="C2" s="511"/>
      <c r="D2" s="511"/>
      <c r="E2" s="511"/>
      <c r="F2" s="512"/>
      <c r="G2" s="513" t="s">
        <v>2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473" t="s">
        <v>3</v>
      </c>
      <c r="V2" s="474"/>
      <c r="W2" s="474"/>
      <c r="X2" s="474"/>
      <c r="Y2" s="474"/>
      <c r="Z2" s="474"/>
      <c r="AA2" s="475"/>
      <c r="AB2" s="517" t="s">
        <v>45</v>
      </c>
    </row>
    <row r="3" spans="1:28" ht="20.25" customHeight="1">
      <c r="A3" s="490" t="s">
        <v>4</v>
      </c>
      <c r="B3" s="479" t="s">
        <v>5</v>
      </c>
      <c r="C3" s="503" t="s">
        <v>6</v>
      </c>
      <c r="D3" s="503" t="s">
        <v>46</v>
      </c>
      <c r="E3" s="479" t="s">
        <v>239</v>
      </c>
      <c r="F3" s="479" t="s">
        <v>108</v>
      </c>
      <c r="G3" s="470" t="s">
        <v>48</v>
      </c>
      <c r="H3" s="507" t="s">
        <v>49</v>
      </c>
      <c r="I3" s="508"/>
      <c r="J3" s="508"/>
      <c r="K3" s="508"/>
      <c r="L3" s="508"/>
      <c r="M3" s="508"/>
      <c r="N3" s="508"/>
      <c r="O3" s="508"/>
      <c r="P3" s="508"/>
      <c r="Q3" s="509"/>
      <c r="R3" s="479" t="s">
        <v>50</v>
      </c>
      <c r="S3" s="506" t="s">
        <v>55</v>
      </c>
      <c r="T3" s="496" t="s">
        <v>51</v>
      </c>
      <c r="U3" s="476" t="s">
        <v>52</v>
      </c>
      <c r="V3" s="477" t="s">
        <v>53</v>
      </c>
      <c r="W3" s="477"/>
      <c r="X3" s="477"/>
      <c r="Y3" s="506" t="s">
        <v>54</v>
      </c>
      <c r="Z3" s="506" t="s">
        <v>56</v>
      </c>
      <c r="AA3" s="482" t="s">
        <v>57</v>
      </c>
      <c r="AB3" s="518"/>
    </row>
    <row r="4" spans="1:28" ht="20.25" customHeight="1">
      <c r="A4" s="491"/>
      <c r="B4" s="480"/>
      <c r="C4" s="504"/>
      <c r="D4" s="504"/>
      <c r="E4" s="480"/>
      <c r="F4" s="480"/>
      <c r="G4" s="471"/>
      <c r="H4" s="470" t="s">
        <v>58</v>
      </c>
      <c r="I4" s="470" t="s">
        <v>59</v>
      </c>
      <c r="J4" s="514" t="s">
        <v>60</v>
      </c>
      <c r="K4" s="515"/>
      <c r="L4" s="515"/>
      <c r="M4" s="515"/>
      <c r="N4" s="515"/>
      <c r="O4" s="515"/>
      <c r="P4" s="516"/>
      <c r="Q4" s="470" t="s">
        <v>61</v>
      </c>
      <c r="R4" s="480"/>
      <c r="S4" s="506"/>
      <c r="T4" s="497"/>
      <c r="U4" s="476"/>
      <c r="V4" s="478" t="s">
        <v>62</v>
      </c>
      <c r="W4" s="478" t="s">
        <v>63</v>
      </c>
      <c r="X4" s="478" t="s">
        <v>61</v>
      </c>
      <c r="Y4" s="506"/>
      <c r="Z4" s="506"/>
      <c r="AA4" s="482"/>
      <c r="AB4" s="518"/>
    </row>
    <row r="5" spans="1:30" s="15" customFormat="1" ht="20.25" customHeight="1">
      <c r="A5" s="492"/>
      <c r="B5" s="481"/>
      <c r="C5" s="505"/>
      <c r="D5" s="505"/>
      <c r="E5" s="481"/>
      <c r="F5" s="481"/>
      <c r="G5" s="472"/>
      <c r="H5" s="472"/>
      <c r="I5" s="472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2" t="s">
        <v>70</v>
      </c>
      <c r="Q5" s="472"/>
      <c r="R5" s="481"/>
      <c r="S5" s="506"/>
      <c r="T5" s="498"/>
      <c r="U5" s="476"/>
      <c r="V5" s="478"/>
      <c r="W5" s="478"/>
      <c r="X5" s="478"/>
      <c r="Y5" s="506"/>
      <c r="Z5" s="506"/>
      <c r="AA5" s="482"/>
      <c r="AB5" s="519"/>
      <c r="AC5" s="13"/>
      <c r="AD5" s="14"/>
    </row>
    <row r="6" spans="1:30" ht="35.25" customHeight="1">
      <c r="A6" s="16">
        <v>1</v>
      </c>
      <c r="B6" s="17" t="s">
        <v>288</v>
      </c>
      <c r="C6" s="172" t="s">
        <v>127</v>
      </c>
      <c r="D6" s="10" t="s">
        <v>289</v>
      </c>
      <c r="E6" s="324" t="s">
        <v>290</v>
      </c>
      <c r="F6" s="75" t="s">
        <v>291</v>
      </c>
      <c r="G6" s="19" t="s">
        <v>292</v>
      </c>
      <c r="H6" s="20">
        <v>0</v>
      </c>
      <c r="I6" s="20">
        <v>0</v>
      </c>
      <c r="J6" s="20">
        <v>0</v>
      </c>
      <c r="K6" s="20">
        <v>24</v>
      </c>
      <c r="L6" s="20">
        <v>19</v>
      </c>
      <c r="M6" s="20">
        <v>0</v>
      </c>
      <c r="N6" s="20">
        <v>0</v>
      </c>
      <c r="O6" s="20">
        <v>0</v>
      </c>
      <c r="P6" s="21">
        <v>0</v>
      </c>
      <c r="Q6" s="20">
        <v>43</v>
      </c>
      <c r="R6" s="22">
        <v>3659.24</v>
      </c>
      <c r="S6" s="25">
        <v>3911.65</v>
      </c>
      <c r="T6" s="23">
        <v>39000</v>
      </c>
      <c r="U6" s="24"/>
      <c r="V6" s="20"/>
      <c r="W6" s="20"/>
      <c r="X6" s="20">
        <v>0</v>
      </c>
      <c r="Y6" s="25"/>
      <c r="Z6" s="25"/>
      <c r="AA6" s="26"/>
      <c r="AB6" s="301"/>
      <c r="AC6" s="192">
        <v>32.9593956091958</v>
      </c>
      <c r="AD6" s="28"/>
    </row>
    <row r="7" spans="1:30" ht="35.25" customHeight="1">
      <c r="A7" s="16">
        <v>2</v>
      </c>
      <c r="B7" s="75" t="s">
        <v>293</v>
      </c>
      <c r="C7" s="172" t="s">
        <v>131</v>
      </c>
      <c r="D7" s="10" t="s">
        <v>294</v>
      </c>
      <c r="E7" s="324" t="s">
        <v>295</v>
      </c>
      <c r="F7" s="75" t="s">
        <v>296</v>
      </c>
      <c r="G7" s="19" t="s">
        <v>297</v>
      </c>
      <c r="H7" s="20">
        <v>10</v>
      </c>
      <c r="I7" s="20">
        <v>0</v>
      </c>
      <c r="J7" s="20">
        <v>0</v>
      </c>
      <c r="K7" s="20">
        <v>0</v>
      </c>
      <c r="L7" s="20">
        <v>62</v>
      </c>
      <c r="M7" s="20">
        <v>69</v>
      </c>
      <c r="N7" s="20">
        <v>0</v>
      </c>
      <c r="O7" s="20">
        <v>0</v>
      </c>
      <c r="P7" s="21">
        <v>0</v>
      </c>
      <c r="Q7" s="20">
        <v>141</v>
      </c>
      <c r="R7" s="22">
        <v>27174.93</v>
      </c>
      <c r="S7" s="25">
        <v>28639.03</v>
      </c>
      <c r="T7" s="23">
        <v>320000</v>
      </c>
      <c r="U7" s="24"/>
      <c r="V7" s="20"/>
      <c r="W7" s="20"/>
      <c r="X7" s="20">
        <v>0</v>
      </c>
      <c r="Y7" s="25"/>
      <c r="Z7" s="25"/>
      <c r="AA7" s="26"/>
      <c r="AB7" s="301"/>
      <c r="AC7" s="192">
        <v>36.93739765869939</v>
      </c>
      <c r="AD7" s="28"/>
    </row>
    <row r="8" spans="1:30" ht="35.25" customHeight="1">
      <c r="A8" s="16">
        <v>3</v>
      </c>
      <c r="B8" s="75" t="s">
        <v>298</v>
      </c>
      <c r="C8" s="172" t="s">
        <v>125</v>
      </c>
      <c r="D8" s="10" t="s">
        <v>299</v>
      </c>
      <c r="E8" s="324" t="s">
        <v>300</v>
      </c>
      <c r="F8" s="75" t="s">
        <v>296</v>
      </c>
      <c r="G8" s="19" t="s">
        <v>273</v>
      </c>
      <c r="H8" s="20">
        <v>1</v>
      </c>
      <c r="I8" s="20">
        <v>0</v>
      </c>
      <c r="J8" s="20">
        <v>0</v>
      </c>
      <c r="K8" s="20">
        <v>50</v>
      </c>
      <c r="L8" s="20">
        <v>13</v>
      </c>
      <c r="M8" s="20">
        <v>0</v>
      </c>
      <c r="N8" s="20">
        <v>0</v>
      </c>
      <c r="O8" s="20">
        <v>0</v>
      </c>
      <c r="P8" s="21">
        <v>0</v>
      </c>
      <c r="Q8" s="20">
        <v>64</v>
      </c>
      <c r="R8" s="22">
        <v>7845.9</v>
      </c>
      <c r="S8" s="25">
        <v>8257.07</v>
      </c>
      <c r="T8" s="23">
        <v>78000</v>
      </c>
      <c r="U8" s="24"/>
      <c r="V8" s="20"/>
      <c r="W8" s="20"/>
      <c r="X8" s="20">
        <v>0</v>
      </c>
      <c r="Y8" s="25"/>
      <c r="Z8" s="25"/>
      <c r="AA8" s="26"/>
      <c r="AB8" s="301"/>
      <c r="AC8" s="192">
        <v>31.22793432409093</v>
      </c>
      <c r="AD8" s="28"/>
    </row>
    <row r="9" spans="1:30" ht="35.25" customHeight="1">
      <c r="A9" s="16">
        <v>4</v>
      </c>
      <c r="B9" s="17" t="s">
        <v>301</v>
      </c>
      <c r="C9" s="172" t="s">
        <v>125</v>
      </c>
      <c r="D9" s="17" t="s">
        <v>302</v>
      </c>
      <c r="E9" s="324" t="s">
        <v>303</v>
      </c>
      <c r="F9" s="75" t="s">
        <v>253</v>
      </c>
      <c r="G9" s="19"/>
      <c r="H9" s="20"/>
      <c r="I9" s="20"/>
      <c r="J9" s="20"/>
      <c r="K9" s="20"/>
      <c r="L9" s="20"/>
      <c r="M9" s="20"/>
      <c r="N9" s="20"/>
      <c r="O9" s="20"/>
      <c r="P9" s="21"/>
      <c r="Q9" s="20">
        <v>0</v>
      </c>
      <c r="R9" s="22"/>
      <c r="S9" s="25"/>
      <c r="T9" s="23"/>
      <c r="U9" s="24">
        <v>5</v>
      </c>
      <c r="V9" s="20">
        <v>0</v>
      </c>
      <c r="W9" s="20">
        <v>2</v>
      </c>
      <c r="X9" s="20">
        <v>2</v>
      </c>
      <c r="Y9" s="25">
        <v>291</v>
      </c>
      <c r="Z9" s="25">
        <v>695.94</v>
      </c>
      <c r="AA9" s="26">
        <v>8000</v>
      </c>
      <c r="AB9" s="45"/>
      <c r="AC9" s="227">
        <v>4000</v>
      </c>
      <c r="AD9" s="28"/>
    </row>
    <row r="10" spans="1:30" ht="35.25" customHeight="1">
      <c r="A10" s="16">
        <v>5</v>
      </c>
      <c r="B10" s="75" t="s">
        <v>304</v>
      </c>
      <c r="C10" s="172" t="s">
        <v>111</v>
      </c>
      <c r="D10" s="75" t="s">
        <v>305</v>
      </c>
      <c r="E10" s="324" t="s">
        <v>306</v>
      </c>
      <c r="F10" s="75" t="s">
        <v>307</v>
      </c>
      <c r="G10" s="19" t="s">
        <v>257</v>
      </c>
      <c r="H10" s="20">
        <v>1</v>
      </c>
      <c r="I10" s="20">
        <v>0</v>
      </c>
      <c r="J10" s="20">
        <v>15</v>
      </c>
      <c r="K10" s="20">
        <v>39</v>
      </c>
      <c r="L10" s="20">
        <v>9</v>
      </c>
      <c r="M10" s="20">
        <v>0</v>
      </c>
      <c r="N10" s="20">
        <v>0</v>
      </c>
      <c r="O10" s="20">
        <v>0</v>
      </c>
      <c r="P10" s="21">
        <v>0</v>
      </c>
      <c r="Q10" s="20">
        <v>64</v>
      </c>
      <c r="R10" s="22">
        <v>6366.98</v>
      </c>
      <c r="S10" s="25">
        <v>6928.98</v>
      </c>
      <c r="T10" s="23">
        <v>60000</v>
      </c>
      <c r="U10" s="24"/>
      <c r="V10" s="20"/>
      <c r="W10" s="20"/>
      <c r="X10" s="20">
        <v>0</v>
      </c>
      <c r="Y10" s="25"/>
      <c r="Z10" s="25"/>
      <c r="AA10" s="26"/>
      <c r="AB10" s="45"/>
      <c r="AC10" s="192">
        <v>28.625729535662764</v>
      </c>
      <c r="AD10" s="28"/>
    </row>
    <row r="11" spans="1:30" ht="35.25" customHeight="1">
      <c r="A11" s="16">
        <v>6</v>
      </c>
      <c r="B11" s="75" t="s">
        <v>261</v>
      </c>
      <c r="C11" s="172" t="s">
        <v>115</v>
      </c>
      <c r="D11" s="75" t="s">
        <v>308</v>
      </c>
      <c r="E11" s="324" t="s">
        <v>367</v>
      </c>
      <c r="F11" s="75" t="s">
        <v>296</v>
      </c>
      <c r="G11" s="19" t="s">
        <v>309</v>
      </c>
      <c r="H11" s="20">
        <v>0</v>
      </c>
      <c r="I11" s="20">
        <v>0</v>
      </c>
      <c r="J11" s="20">
        <v>0</v>
      </c>
      <c r="K11" s="20">
        <v>57</v>
      </c>
      <c r="L11" s="20">
        <v>114</v>
      </c>
      <c r="M11" s="20">
        <v>0</v>
      </c>
      <c r="N11" s="20">
        <v>0</v>
      </c>
      <c r="O11" s="20">
        <v>0</v>
      </c>
      <c r="P11" s="21">
        <v>0</v>
      </c>
      <c r="Q11" s="20">
        <v>171</v>
      </c>
      <c r="R11" s="22">
        <v>25934.73</v>
      </c>
      <c r="S11" s="25">
        <v>27331.62</v>
      </c>
      <c r="T11" s="23">
        <v>400000</v>
      </c>
      <c r="U11" s="24"/>
      <c r="V11" s="20"/>
      <c r="W11" s="20"/>
      <c r="X11" s="20">
        <v>0</v>
      </c>
      <c r="Y11" s="25"/>
      <c r="Z11" s="25"/>
      <c r="AA11" s="26"/>
      <c r="AB11" s="301"/>
      <c r="AC11" s="192">
        <v>48.38037590112759</v>
      </c>
      <c r="AD11" s="28"/>
    </row>
    <row r="12" spans="1:30" ht="35.25" customHeight="1">
      <c r="A12" s="16">
        <v>7</v>
      </c>
      <c r="B12" s="75" t="s">
        <v>310</v>
      </c>
      <c r="C12" s="18" t="s">
        <v>129</v>
      </c>
      <c r="D12" s="50" t="s">
        <v>311</v>
      </c>
      <c r="E12" s="324" t="s">
        <v>312</v>
      </c>
      <c r="F12" s="75" t="s">
        <v>313</v>
      </c>
      <c r="G12" s="19"/>
      <c r="H12" s="20"/>
      <c r="I12" s="20"/>
      <c r="J12" s="20"/>
      <c r="K12" s="20"/>
      <c r="L12" s="20"/>
      <c r="M12" s="20"/>
      <c r="N12" s="20"/>
      <c r="O12" s="20"/>
      <c r="P12" s="21"/>
      <c r="Q12" s="20">
        <v>0</v>
      </c>
      <c r="R12" s="22"/>
      <c r="S12" s="25"/>
      <c r="T12" s="23"/>
      <c r="U12" s="24">
        <v>4</v>
      </c>
      <c r="V12" s="20">
        <v>0</v>
      </c>
      <c r="W12" s="20">
        <v>5</v>
      </c>
      <c r="X12" s="20">
        <v>5</v>
      </c>
      <c r="Y12" s="25">
        <v>636.97</v>
      </c>
      <c r="Z12" s="25">
        <v>1051.07</v>
      </c>
      <c r="AA12" s="26">
        <v>9000</v>
      </c>
      <c r="AB12" s="301"/>
      <c r="AC12" s="227">
        <v>1800</v>
      </c>
      <c r="AD12" s="28"/>
    </row>
    <row r="13" spans="1:30" s="70" customFormat="1" ht="35.25" customHeight="1">
      <c r="A13" s="16">
        <v>8</v>
      </c>
      <c r="B13" s="78" t="s">
        <v>288</v>
      </c>
      <c r="C13" s="201" t="s">
        <v>129</v>
      </c>
      <c r="D13" s="77" t="s">
        <v>314</v>
      </c>
      <c r="E13" s="380" t="s">
        <v>315</v>
      </c>
      <c r="F13" s="201" t="s">
        <v>313</v>
      </c>
      <c r="G13" s="63"/>
      <c r="H13" s="56"/>
      <c r="I13" s="56"/>
      <c r="J13" s="56"/>
      <c r="K13" s="56"/>
      <c r="L13" s="56"/>
      <c r="M13" s="56"/>
      <c r="N13" s="56"/>
      <c r="O13" s="56"/>
      <c r="P13" s="64"/>
      <c r="Q13" s="56">
        <v>0</v>
      </c>
      <c r="R13" s="65"/>
      <c r="S13" s="57"/>
      <c r="T13" s="66"/>
      <c r="U13" s="67" t="s">
        <v>316</v>
      </c>
      <c r="V13" s="56">
        <v>0</v>
      </c>
      <c r="W13" s="56">
        <v>7</v>
      </c>
      <c r="X13" s="56">
        <v>7</v>
      </c>
      <c r="Y13" s="57">
        <v>773.47</v>
      </c>
      <c r="Z13" s="57">
        <v>1466.9</v>
      </c>
      <c r="AA13" s="51">
        <v>13300</v>
      </c>
      <c r="AB13" s="377"/>
      <c r="AC13" s="212">
        <v>1900</v>
      </c>
      <c r="AD13" s="156"/>
    </row>
    <row r="14" spans="1:30" s="70" customFormat="1" ht="35.25" customHeight="1">
      <c r="A14" s="16">
        <v>9</v>
      </c>
      <c r="B14" s="78" t="s">
        <v>317</v>
      </c>
      <c r="C14" s="201" t="s">
        <v>129</v>
      </c>
      <c r="D14" s="78" t="s">
        <v>318</v>
      </c>
      <c r="E14" s="380" t="s">
        <v>319</v>
      </c>
      <c r="F14" s="201" t="s">
        <v>313</v>
      </c>
      <c r="G14" s="63"/>
      <c r="H14" s="56"/>
      <c r="I14" s="56"/>
      <c r="J14" s="56"/>
      <c r="K14" s="56"/>
      <c r="L14" s="56"/>
      <c r="M14" s="56"/>
      <c r="N14" s="56"/>
      <c r="O14" s="56"/>
      <c r="P14" s="64"/>
      <c r="Q14" s="56">
        <v>0</v>
      </c>
      <c r="R14" s="65"/>
      <c r="S14" s="57"/>
      <c r="T14" s="66"/>
      <c r="U14" s="67" t="s">
        <v>320</v>
      </c>
      <c r="V14" s="56">
        <v>0</v>
      </c>
      <c r="W14" s="56">
        <v>10</v>
      </c>
      <c r="X14" s="56">
        <v>10</v>
      </c>
      <c r="Y14" s="57">
        <v>1386.54</v>
      </c>
      <c r="Z14" s="57">
        <v>2798.71</v>
      </c>
      <c r="AA14" s="51">
        <v>20750</v>
      </c>
      <c r="AB14" s="72"/>
      <c r="AC14" s="212">
        <v>2075</v>
      </c>
      <c r="AD14" s="156"/>
    </row>
    <row r="15" spans="1:30" s="70" customFormat="1" ht="35.25" customHeight="1">
      <c r="A15" s="16">
        <v>10</v>
      </c>
      <c r="B15" s="78" t="s">
        <v>321</v>
      </c>
      <c r="C15" s="201" t="s">
        <v>133</v>
      </c>
      <c r="D15" s="78" t="s">
        <v>322</v>
      </c>
      <c r="E15" s="380" t="s">
        <v>323</v>
      </c>
      <c r="F15" s="78" t="s">
        <v>296</v>
      </c>
      <c r="G15" s="63" t="s">
        <v>257</v>
      </c>
      <c r="H15" s="56">
        <v>0</v>
      </c>
      <c r="I15" s="56">
        <v>0</v>
      </c>
      <c r="J15" s="56">
        <v>0</v>
      </c>
      <c r="K15" s="56">
        <v>0</v>
      </c>
      <c r="L15" s="56">
        <v>56</v>
      </c>
      <c r="M15" s="56">
        <v>0</v>
      </c>
      <c r="N15" s="56">
        <v>0</v>
      </c>
      <c r="O15" s="56">
        <v>0</v>
      </c>
      <c r="P15" s="64">
        <v>0</v>
      </c>
      <c r="Q15" s="56">
        <v>56</v>
      </c>
      <c r="R15" s="65">
        <v>8586.11</v>
      </c>
      <c r="S15" s="57">
        <v>9140.51</v>
      </c>
      <c r="T15" s="66">
        <v>80000</v>
      </c>
      <c r="U15" s="146"/>
      <c r="V15" s="56"/>
      <c r="W15" s="56"/>
      <c r="X15" s="56">
        <v>0</v>
      </c>
      <c r="Y15" s="57"/>
      <c r="Z15" s="57"/>
      <c r="AA15" s="51"/>
      <c r="AB15" s="377"/>
      <c r="AC15" s="157">
        <v>28.933047490496197</v>
      </c>
      <c r="AD15" s="156"/>
    </row>
    <row r="16" spans="1:30" s="70" customFormat="1" ht="35.25" customHeight="1">
      <c r="A16" s="16">
        <v>11</v>
      </c>
      <c r="B16" s="78" t="s">
        <v>324</v>
      </c>
      <c r="C16" s="201" t="s">
        <v>133</v>
      </c>
      <c r="D16" s="61" t="s">
        <v>325</v>
      </c>
      <c r="E16" s="380" t="s">
        <v>326</v>
      </c>
      <c r="F16" s="78" t="s">
        <v>253</v>
      </c>
      <c r="G16" s="63"/>
      <c r="H16" s="56"/>
      <c r="I16" s="56"/>
      <c r="J16" s="56"/>
      <c r="K16" s="56"/>
      <c r="L16" s="56"/>
      <c r="M16" s="56"/>
      <c r="N16" s="56"/>
      <c r="O16" s="56"/>
      <c r="P16" s="64"/>
      <c r="Q16" s="56">
        <v>0</v>
      </c>
      <c r="R16" s="65"/>
      <c r="S16" s="57"/>
      <c r="T16" s="66"/>
      <c r="U16" s="67" t="s">
        <v>316</v>
      </c>
      <c r="V16" s="56">
        <v>0</v>
      </c>
      <c r="W16" s="56">
        <v>8</v>
      </c>
      <c r="X16" s="56">
        <v>8</v>
      </c>
      <c r="Y16" s="57">
        <v>714.5</v>
      </c>
      <c r="Z16" s="57">
        <v>1769.5</v>
      </c>
      <c r="AA16" s="51">
        <v>23000</v>
      </c>
      <c r="AB16" s="294"/>
      <c r="AC16" s="212">
        <v>2875</v>
      </c>
      <c r="AD16" s="376"/>
    </row>
    <row r="17" spans="1:30" s="70" customFormat="1" ht="35.25" customHeight="1">
      <c r="A17" s="16">
        <v>12</v>
      </c>
      <c r="B17" s="78" t="s">
        <v>327</v>
      </c>
      <c r="C17" s="201" t="s">
        <v>135</v>
      </c>
      <c r="D17" s="61" t="s">
        <v>328</v>
      </c>
      <c r="E17" s="380" t="s">
        <v>329</v>
      </c>
      <c r="F17" s="78" t="s">
        <v>313</v>
      </c>
      <c r="G17" s="63" t="s">
        <v>320</v>
      </c>
      <c r="H17" s="56">
        <v>0</v>
      </c>
      <c r="I17" s="56">
        <v>0</v>
      </c>
      <c r="J17" s="56">
        <v>0</v>
      </c>
      <c r="K17" s="56">
        <v>8</v>
      </c>
      <c r="L17" s="56">
        <v>12</v>
      </c>
      <c r="M17" s="56">
        <v>0</v>
      </c>
      <c r="N17" s="56">
        <v>0</v>
      </c>
      <c r="O17" s="56">
        <v>0</v>
      </c>
      <c r="P17" s="64">
        <v>0</v>
      </c>
      <c r="Q17" s="56">
        <v>20</v>
      </c>
      <c r="R17" s="65">
        <v>1958.75</v>
      </c>
      <c r="S17" s="57">
        <v>2105.83</v>
      </c>
      <c r="T17" s="66">
        <v>18700</v>
      </c>
      <c r="U17" s="67"/>
      <c r="V17" s="56"/>
      <c r="W17" s="56"/>
      <c r="X17" s="56">
        <v>0</v>
      </c>
      <c r="Y17" s="57"/>
      <c r="Z17" s="57"/>
      <c r="AA17" s="51"/>
      <c r="AB17" s="377" t="s">
        <v>330</v>
      </c>
      <c r="AC17" s="157">
        <v>29.355732332705784</v>
      </c>
      <c r="AD17" s="156"/>
    </row>
    <row r="18" spans="1:30" s="70" customFormat="1" ht="35.25" customHeight="1">
      <c r="A18" s="16">
        <v>13</v>
      </c>
      <c r="B18" s="78" t="s">
        <v>331</v>
      </c>
      <c r="C18" s="201" t="s">
        <v>135</v>
      </c>
      <c r="D18" s="77" t="s">
        <v>328</v>
      </c>
      <c r="E18" s="380" t="s">
        <v>332</v>
      </c>
      <c r="F18" s="381" t="s">
        <v>282</v>
      </c>
      <c r="G18" s="63" t="s">
        <v>320</v>
      </c>
      <c r="H18" s="56">
        <v>0</v>
      </c>
      <c r="I18" s="56">
        <v>0</v>
      </c>
      <c r="J18" s="56">
        <v>0</v>
      </c>
      <c r="K18" s="56">
        <v>0</v>
      </c>
      <c r="L18" s="56">
        <v>8</v>
      </c>
      <c r="M18" s="56">
        <v>0</v>
      </c>
      <c r="N18" s="56">
        <v>0</v>
      </c>
      <c r="O18" s="56">
        <v>0</v>
      </c>
      <c r="P18" s="64">
        <v>0</v>
      </c>
      <c r="Q18" s="56">
        <v>8</v>
      </c>
      <c r="R18" s="65">
        <v>712.76</v>
      </c>
      <c r="S18" s="57">
        <v>765.4</v>
      </c>
      <c r="T18" s="66">
        <v>6800</v>
      </c>
      <c r="U18" s="146"/>
      <c r="V18" s="56"/>
      <c r="W18" s="56"/>
      <c r="X18" s="56">
        <v>0</v>
      </c>
      <c r="Y18" s="57"/>
      <c r="Z18" s="57"/>
      <c r="AA18" s="51"/>
      <c r="AB18" s="377" t="s">
        <v>330</v>
      </c>
      <c r="AC18" s="157">
        <v>29.369400108407643</v>
      </c>
      <c r="AD18" s="156"/>
    </row>
    <row r="19" spans="1:30" s="70" customFormat="1" ht="35.25" customHeight="1">
      <c r="A19" s="16">
        <v>14</v>
      </c>
      <c r="B19" s="78" t="s">
        <v>333</v>
      </c>
      <c r="C19" s="201" t="s">
        <v>139</v>
      </c>
      <c r="D19" s="61" t="s">
        <v>334</v>
      </c>
      <c r="E19" s="380" t="s">
        <v>335</v>
      </c>
      <c r="F19" s="77" t="s">
        <v>282</v>
      </c>
      <c r="G19" s="63"/>
      <c r="H19" s="56"/>
      <c r="I19" s="56"/>
      <c r="J19" s="56"/>
      <c r="K19" s="56"/>
      <c r="L19" s="56"/>
      <c r="M19" s="56"/>
      <c r="N19" s="56"/>
      <c r="O19" s="56"/>
      <c r="P19" s="64"/>
      <c r="Q19" s="56">
        <v>0</v>
      </c>
      <c r="R19" s="65"/>
      <c r="S19" s="57"/>
      <c r="T19" s="66"/>
      <c r="U19" s="146">
        <v>4</v>
      </c>
      <c r="V19" s="56">
        <v>0</v>
      </c>
      <c r="W19" s="56">
        <v>3</v>
      </c>
      <c r="X19" s="56">
        <v>3</v>
      </c>
      <c r="Y19" s="57">
        <v>321.7</v>
      </c>
      <c r="Z19" s="57">
        <v>903.2</v>
      </c>
      <c r="AA19" s="51">
        <v>7500</v>
      </c>
      <c r="AB19" s="378"/>
      <c r="AC19" s="212">
        <v>2500</v>
      </c>
      <c r="AD19" s="155"/>
    </row>
    <row r="20" spans="1:30" s="70" customFormat="1" ht="35.25" customHeight="1">
      <c r="A20" s="16">
        <v>15</v>
      </c>
      <c r="B20" s="78" t="s">
        <v>333</v>
      </c>
      <c r="C20" s="201" t="s">
        <v>139</v>
      </c>
      <c r="D20" s="61" t="s">
        <v>336</v>
      </c>
      <c r="E20" s="380" t="s">
        <v>337</v>
      </c>
      <c r="F20" s="77" t="s">
        <v>282</v>
      </c>
      <c r="G20" s="63" t="s">
        <v>320</v>
      </c>
      <c r="H20" s="56">
        <v>0</v>
      </c>
      <c r="I20" s="56">
        <v>0</v>
      </c>
      <c r="J20" s="56">
        <v>0</v>
      </c>
      <c r="K20" s="56">
        <v>10</v>
      </c>
      <c r="L20" s="56">
        <v>12</v>
      </c>
      <c r="M20" s="56">
        <v>0</v>
      </c>
      <c r="N20" s="56">
        <v>0</v>
      </c>
      <c r="O20" s="56">
        <v>0</v>
      </c>
      <c r="P20" s="64">
        <v>0</v>
      </c>
      <c r="Q20" s="56">
        <v>22</v>
      </c>
      <c r="R20" s="65">
        <v>2339.08</v>
      </c>
      <c r="S20" s="57">
        <v>2464.59</v>
      </c>
      <c r="T20" s="66">
        <v>26000</v>
      </c>
      <c r="U20" s="146"/>
      <c r="V20" s="56"/>
      <c r="W20" s="56"/>
      <c r="X20" s="56">
        <v>0</v>
      </c>
      <c r="Y20" s="57"/>
      <c r="Z20" s="57"/>
      <c r="AA20" s="51"/>
      <c r="AB20" s="72" t="s">
        <v>330</v>
      </c>
      <c r="AC20" s="157">
        <v>34.87412235833972</v>
      </c>
      <c r="AD20" s="156"/>
    </row>
    <row r="21" spans="1:30" s="70" customFormat="1" ht="35.25" customHeight="1">
      <c r="A21" s="76">
        <v>16</v>
      </c>
      <c r="B21" s="61" t="s">
        <v>338</v>
      </c>
      <c r="C21" s="62" t="s">
        <v>147</v>
      </c>
      <c r="D21" s="158" t="s">
        <v>339</v>
      </c>
      <c r="E21" s="380" t="s">
        <v>340</v>
      </c>
      <c r="F21" s="77" t="s">
        <v>341</v>
      </c>
      <c r="G21" s="63"/>
      <c r="H21" s="56"/>
      <c r="I21" s="56"/>
      <c r="J21" s="56"/>
      <c r="K21" s="56"/>
      <c r="L21" s="56"/>
      <c r="M21" s="56"/>
      <c r="N21" s="56"/>
      <c r="O21" s="56"/>
      <c r="P21" s="64"/>
      <c r="Q21" s="56">
        <v>0</v>
      </c>
      <c r="R21" s="65"/>
      <c r="S21" s="57"/>
      <c r="T21" s="66"/>
      <c r="U21" s="67">
        <v>5</v>
      </c>
      <c r="V21" s="56">
        <v>0</v>
      </c>
      <c r="W21" s="56">
        <v>1</v>
      </c>
      <c r="X21" s="56">
        <v>1</v>
      </c>
      <c r="Y21" s="57">
        <v>169.82</v>
      </c>
      <c r="Z21" s="57">
        <v>305.29</v>
      </c>
      <c r="AA21" s="51">
        <v>2500</v>
      </c>
      <c r="AB21" s="377"/>
      <c r="AC21" s="212">
        <v>2500</v>
      </c>
      <c r="AD21" s="156"/>
    </row>
    <row r="22" spans="1:30" s="70" customFormat="1" ht="35.25" customHeight="1">
      <c r="A22" s="76">
        <v>17</v>
      </c>
      <c r="B22" s="61" t="s">
        <v>342</v>
      </c>
      <c r="C22" s="62" t="s">
        <v>147</v>
      </c>
      <c r="D22" s="200" t="s">
        <v>343</v>
      </c>
      <c r="E22" s="380" t="s">
        <v>366</v>
      </c>
      <c r="F22" s="77" t="s">
        <v>282</v>
      </c>
      <c r="G22" s="63"/>
      <c r="H22" s="56"/>
      <c r="I22" s="56"/>
      <c r="J22" s="56"/>
      <c r="K22" s="56"/>
      <c r="L22" s="56"/>
      <c r="M22" s="56"/>
      <c r="N22" s="56"/>
      <c r="O22" s="56"/>
      <c r="P22" s="64"/>
      <c r="Q22" s="56">
        <v>0</v>
      </c>
      <c r="R22" s="65"/>
      <c r="S22" s="57"/>
      <c r="T22" s="66"/>
      <c r="U22" s="67">
        <v>4</v>
      </c>
      <c r="V22" s="56">
        <v>0</v>
      </c>
      <c r="W22" s="56">
        <v>4</v>
      </c>
      <c r="X22" s="56">
        <v>4</v>
      </c>
      <c r="Y22" s="57">
        <v>270</v>
      </c>
      <c r="Z22" s="57">
        <v>853.84</v>
      </c>
      <c r="AA22" s="51">
        <v>8000</v>
      </c>
      <c r="AB22" s="377"/>
      <c r="AC22" s="212">
        <v>2000</v>
      </c>
      <c r="AD22" s="156"/>
    </row>
    <row r="23" spans="1:30" s="160" customFormat="1" ht="35.25" customHeight="1">
      <c r="A23" s="76">
        <v>18</v>
      </c>
      <c r="B23" s="61" t="s">
        <v>344</v>
      </c>
      <c r="C23" s="61" t="s">
        <v>147</v>
      </c>
      <c r="D23" s="78" t="s">
        <v>345</v>
      </c>
      <c r="E23" s="380" t="s">
        <v>346</v>
      </c>
      <c r="F23" s="78" t="s">
        <v>296</v>
      </c>
      <c r="G23" s="63" t="s">
        <v>269</v>
      </c>
      <c r="H23" s="56">
        <v>22</v>
      </c>
      <c r="I23" s="56">
        <v>0</v>
      </c>
      <c r="J23" s="56">
        <v>0</v>
      </c>
      <c r="K23" s="56">
        <v>367</v>
      </c>
      <c r="L23" s="56">
        <v>261</v>
      </c>
      <c r="M23" s="56">
        <v>28</v>
      </c>
      <c r="N23" s="56">
        <v>0</v>
      </c>
      <c r="O23" s="56">
        <v>0</v>
      </c>
      <c r="P23" s="64">
        <v>0</v>
      </c>
      <c r="Q23" s="56">
        <v>678</v>
      </c>
      <c r="R23" s="65">
        <v>77902.07</v>
      </c>
      <c r="S23" s="57">
        <v>79427.69</v>
      </c>
      <c r="T23" s="66">
        <v>750000</v>
      </c>
      <c r="U23" s="146"/>
      <c r="V23" s="56"/>
      <c r="W23" s="56"/>
      <c r="X23" s="56">
        <v>0</v>
      </c>
      <c r="Y23" s="57"/>
      <c r="Z23" s="57"/>
      <c r="AA23" s="51"/>
      <c r="AB23" s="378" t="s">
        <v>347</v>
      </c>
      <c r="AC23" s="157">
        <v>31.215044060518526</v>
      </c>
      <c r="AD23" s="155"/>
    </row>
    <row r="24" spans="1:30" ht="35.25" customHeight="1">
      <c r="A24" s="16">
        <v>19</v>
      </c>
      <c r="B24" s="17" t="s">
        <v>342</v>
      </c>
      <c r="C24" s="18" t="s">
        <v>149</v>
      </c>
      <c r="D24" s="17" t="s">
        <v>348</v>
      </c>
      <c r="E24" s="324" t="s">
        <v>349</v>
      </c>
      <c r="F24" s="10" t="s">
        <v>282</v>
      </c>
      <c r="G24" s="19" t="s">
        <v>320</v>
      </c>
      <c r="H24" s="20">
        <v>0</v>
      </c>
      <c r="I24" s="20">
        <v>0</v>
      </c>
      <c r="J24" s="20">
        <v>0</v>
      </c>
      <c r="K24" s="20">
        <v>0</v>
      </c>
      <c r="L24" s="20">
        <v>31</v>
      </c>
      <c r="M24" s="20">
        <v>0</v>
      </c>
      <c r="N24" s="20">
        <v>0</v>
      </c>
      <c r="O24" s="20">
        <v>0</v>
      </c>
      <c r="P24" s="21">
        <v>0</v>
      </c>
      <c r="Q24" s="20">
        <v>31</v>
      </c>
      <c r="R24" s="22">
        <v>2626.31</v>
      </c>
      <c r="S24" s="25">
        <v>2804.05</v>
      </c>
      <c r="T24" s="23">
        <v>8800</v>
      </c>
      <c r="U24" s="24"/>
      <c r="V24" s="20"/>
      <c r="W24" s="20"/>
      <c r="X24" s="20">
        <v>0</v>
      </c>
      <c r="Y24" s="25"/>
      <c r="Z24" s="25"/>
      <c r="AA24" s="26"/>
      <c r="AB24" s="301" t="s">
        <v>330</v>
      </c>
      <c r="AC24" s="375">
        <v>10.374604265583384</v>
      </c>
      <c r="AD24" s="149"/>
    </row>
    <row r="25" spans="1:30" ht="35.25" customHeight="1">
      <c r="A25" s="16">
        <v>20</v>
      </c>
      <c r="B25" s="17" t="s">
        <v>304</v>
      </c>
      <c r="C25" s="18" t="s">
        <v>157</v>
      </c>
      <c r="D25" s="17" t="s">
        <v>350</v>
      </c>
      <c r="E25" s="324" t="s">
        <v>351</v>
      </c>
      <c r="F25" s="75" t="s">
        <v>352</v>
      </c>
      <c r="G25" s="19" t="s">
        <v>269</v>
      </c>
      <c r="H25" s="20">
        <v>1</v>
      </c>
      <c r="I25" s="20">
        <v>0</v>
      </c>
      <c r="J25" s="20">
        <v>27</v>
      </c>
      <c r="K25" s="20">
        <v>27</v>
      </c>
      <c r="L25" s="20">
        <v>28</v>
      </c>
      <c r="M25" s="20">
        <v>15</v>
      </c>
      <c r="N25" s="20">
        <v>0</v>
      </c>
      <c r="O25" s="20">
        <v>0</v>
      </c>
      <c r="P25" s="21">
        <v>0</v>
      </c>
      <c r="Q25" s="20">
        <v>98</v>
      </c>
      <c r="R25" s="22">
        <v>11737.59</v>
      </c>
      <c r="S25" s="25">
        <v>12347.59</v>
      </c>
      <c r="T25" s="23">
        <v>100000</v>
      </c>
      <c r="U25" s="24"/>
      <c r="V25" s="20"/>
      <c r="W25" s="20"/>
      <c r="X25" s="20">
        <v>0</v>
      </c>
      <c r="Y25" s="25"/>
      <c r="Z25" s="25"/>
      <c r="AA25" s="26"/>
      <c r="AB25" s="301"/>
      <c r="AC25" s="375">
        <v>26.77271535552235</v>
      </c>
      <c r="AD25" s="149"/>
    </row>
    <row r="26" spans="1:30" ht="35.25" customHeight="1">
      <c r="A26" s="16">
        <v>21</v>
      </c>
      <c r="B26" s="17" t="s">
        <v>353</v>
      </c>
      <c r="C26" s="18" t="s">
        <v>165</v>
      </c>
      <c r="D26" s="17" t="s">
        <v>354</v>
      </c>
      <c r="E26" s="324" t="s">
        <v>355</v>
      </c>
      <c r="F26" s="10" t="s">
        <v>282</v>
      </c>
      <c r="G26" s="19"/>
      <c r="H26" s="20"/>
      <c r="I26" s="20"/>
      <c r="J26" s="20"/>
      <c r="K26" s="20"/>
      <c r="L26" s="20"/>
      <c r="M26" s="20"/>
      <c r="N26" s="20"/>
      <c r="O26" s="20"/>
      <c r="P26" s="21"/>
      <c r="Q26" s="20">
        <v>0</v>
      </c>
      <c r="R26" s="22"/>
      <c r="S26" s="25"/>
      <c r="T26" s="23"/>
      <c r="U26" s="24">
        <v>4</v>
      </c>
      <c r="V26" s="20">
        <v>0</v>
      </c>
      <c r="W26" s="20">
        <v>23</v>
      </c>
      <c r="X26" s="20">
        <v>23</v>
      </c>
      <c r="Y26" s="25">
        <v>2461.01</v>
      </c>
      <c r="Z26" s="25">
        <v>4726.81</v>
      </c>
      <c r="AA26" s="26">
        <v>30000</v>
      </c>
      <c r="AB26" s="301"/>
      <c r="AC26" s="295">
        <v>1304.3478260869565</v>
      </c>
      <c r="AD26" s="149"/>
    </row>
    <row r="27" spans="1:30" ht="35.25" customHeight="1" hidden="1">
      <c r="A27" s="16"/>
      <c r="B27" s="17"/>
      <c r="C27" s="18"/>
      <c r="D27" s="10"/>
      <c r="E27" s="10"/>
      <c r="F27" s="17"/>
      <c r="G27" s="19"/>
      <c r="H27" s="20"/>
      <c r="I27" s="20"/>
      <c r="J27" s="20"/>
      <c r="K27" s="20"/>
      <c r="L27" s="20"/>
      <c r="M27" s="20"/>
      <c r="N27" s="20"/>
      <c r="O27" s="20"/>
      <c r="P27" s="21"/>
      <c r="Q27" s="20"/>
      <c r="R27" s="22"/>
      <c r="S27" s="25"/>
      <c r="T27" s="23"/>
      <c r="U27" s="24"/>
      <c r="V27" s="20"/>
      <c r="W27" s="20"/>
      <c r="X27" s="20"/>
      <c r="Y27" s="25"/>
      <c r="Z27" s="25"/>
      <c r="AA27" s="26"/>
      <c r="AB27" s="301"/>
      <c r="AC27" s="148"/>
      <c r="AD27" s="149"/>
    </row>
    <row r="28" spans="1:30" ht="35.25" customHeight="1" hidden="1">
      <c r="A28" s="16"/>
      <c r="B28" s="17"/>
      <c r="C28" s="18"/>
      <c r="D28" s="10"/>
      <c r="E28" s="10"/>
      <c r="F28" s="17"/>
      <c r="G28" s="19"/>
      <c r="H28" s="20"/>
      <c r="I28" s="20"/>
      <c r="J28" s="20"/>
      <c r="K28" s="20"/>
      <c r="L28" s="20"/>
      <c r="M28" s="48"/>
      <c r="N28" s="20"/>
      <c r="O28" s="20"/>
      <c r="P28" s="21"/>
      <c r="Q28" s="20"/>
      <c r="R28" s="22"/>
      <c r="S28" s="25"/>
      <c r="T28" s="23"/>
      <c r="U28" s="24"/>
      <c r="V28" s="20"/>
      <c r="W28" s="20"/>
      <c r="X28" s="20"/>
      <c r="Y28" s="25"/>
      <c r="Z28" s="25"/>
      <c r="AA28" s="26"/>
      <c r="AB28" s="301"/>
      <c r="AC28" s="150"/>
      <c r="AD28" s="149"/>
    </row>
    <row r="29" spans="1:30" ht="35.25" customHeight="1" hidden="1">
      <c r="A29" s="16"/>
      <c r="B29" s="17"/>
      <c r="C29" s="18"/>
      <c r="D29" s="10"/>
      <c r="E29" s="10"/>
      <c r="F29" s="17"/>
      <c r="G29" s="19"/>
      <c r="H29" s="20"/>
      <c r="I29" s="20"/>
      <c r="J29" s="20"/>
      <c r="K29" s="20"/>
      <c r="L29" s="20"/>
      <c r="M29" s="20"/>
      <c r="N29" s="20"/>
      <c r="O29" s="20"/>
      <c r="P29" s="21"/>
      <c r="Q29" s="20"/>
      <c r="R29" s="22"/>
      <c r="S29" s="25"/>
      <c r="T29" s="23"/>
      <c r="U29" s="24"/>
      <c r="V29" s="20"/>
      <c r="W29" s="20"/>
      <c r="X29" s="20"/>
      <c r="Y29" s="25"/>
      <c r="Z29" s="25"/>
      <c r="AA29" s="26"/>
      <c r="AB29" s="301"/>
      <c r="AC29" s="148"/>
      <c r="AD29" s="149"/>
    </row>
    <row r="30" spans="1:30" ht="35.25" customHeight="1" hidden="1">
      <c r="A30" s="16"/>
      <c r="B30" s="17"/>
      <c r="C30" s="18"/>
      <c r="D30" s="10"/>
      <c r="E30" s="10"/>
      <c r="F30" s="17"/>
      <c r="G30" s="19"/>
      <c r="H30" s="20"/>
      <c r="I30" s="20"/>
      <c r="J30" s="20"/>
      <c r="K30" s="20"/>
      <c r="L30" s="20"/>
      <c r="M30" s="20"/>
      <c r="N30" s="20"/>
      <c r="O30" s="20"/>
      <c r="P30" s="21"/>
      <c r="Q30" s="20"/>
      <c r="R30" s="22"/>
      <c r="S30" s="25"/>
      <c r="T30" s="23"/>
      <c r="U30" s="24"/>
      <c r="V30" s="20"/>
      <c r="W30" s="20"/>
      <c r="X30" s="20"/>
      <c r="Y30" s="25"/>
      <c r="Z30" s="25"/>
      <c r="AA30" s="26"/>
      <c r="AB30" s="301"/>
      <c r="AC30" s="148"/>
      <c r="AD30" s="149"/>
    </row>
    <row r="31" spans="1:30" ht="35.25" customHeight="1" hidden="1">
      <c r="A31" s="16"/>
      <c r="B31" s="17"/>
      <c r="C31" s="18"/>
      <c r="D31" s="10"/>
      <c r="E31" s="10"/>
      <c r="F31" s="17"/>
      <c r="G31" s="19"/>
      <c r="H31" s="20"/>
      <c r="I31" s="20"/>
      <c r="J31" s="20"/>
      <c r="K31" s="20"/>
      <c r="L31" s="20"/>
      <c r="M31" s="20"/>
      <c r="N31" s="20"/>
      <c r="O31" s="20"/>
      <c r="P31" s="21"/>
      <c r="Q31" s="20"/>
      <c r="R31" s="22"/>
      <c r="S31" s="25"/>
      <c r="T31" s="23"/>
      <c r="U31" s="24"/>
      <c r="V31" s="20"/>
      <c r="W31" s="20"/>
      <c r="X31" s="20"/>
      <c r="Y31" s="25"/>
      <c r="Z31" s="25"/>
      <c r="AA31" s="26"/>
      <c r="AB31" s="301"/>
      <c r="AC31" s="148"/>
      <c r="AD31" s="149"/>
    </row>
    <row r="32" spans="1:30" ht="35.25" customHeight="1" hidden="1">
      <c r="A32" s="16"/>
      <c r="B32" s="17"/>
      <c r="C32" s="18"/>
      <c r="D32" s="10"/>
      <c r="E32" s="10"/>
      <c r="F32" s="17"/>
      <c r="G32" s="19"/>
      <c r="H32" s="20"/>
      <c r="I32" s="20"/>
      <c r="J32" s="20"/>
      <c r="K32" s="20"/>
      <c r="L32" s="20"/>
      <c r="M32" s="20"/>
      <c r="N32" s="20"/>
      <c r="O32" s="20"/>
      <c r="P32" s="21"/>
      <c r="Q32" s="20"/>
      <c r="R32" s="22"/>
      <c r="S32" s="25"/>
      <c r="T32" s="23"/>
      <c r="U32" s="24"/>
      <c r="V32" s="20"/>
      <c r="W32" s="20"/>
      <c r="X32" s="20"/>
      <c r="Y32" s="25"/>
      <c r="Z32" s="25"/>
      <c r="AA32" s="26"/>
      <c r="AB32" s="301"/>
      <c r="AC32" s="148"/>
      <c r="AD32" s="149"/>
    </row>
    <row r="33" spans="1:30" s="160" customFormat="1" ht="35.25" customHeight="1" thickBot="1">
      <c r="A33" s="493" t="s">
        <v>35</v>
      </c>
      <c r="B33" s="494"/>
      <c r="C33" s="494"/>
      <c r="D33" s="494"/>
      <c r="E33" s="494"/>
      <c r="F33" s="495"/>
      <c r="G33" s="221"/>
      <c r="H33" s="221">
        <f>SUM(H6:H32)</f>
        <v>35</v>
      </c>
      <c r="I33" s="221">
        <f aca="true" t="shared" si="0" ref="I33:T33">SUM(I6:I32)</f>
        <v>0</v>
      </c>
      <c r="J33" s="221">
        <f t="shared" si="0"/>
        <v>42</v>
      </c>
      <c r="K33" s="221">
        <f t="shared" si="0"/>
        <v>582</v>
      </c>
      <c r="L33" s="221">
        <f t="shared" si="0"/>
        <v>625</v>
      </c>
      <c r="M33" s="221">
        <f t="shared" si="0"/>
        <v>112</v>
      </c>
      <c r="N33" s="221">
        <f t="shared" si="0"/>
        <v>0</v>
      </c>
      <c r="O33" s="221">
        <f t="shared" si="0"/>
        <v>0</v>
      </c>
      <c r="P33" s="221">
        <f t="shared" si="0"/>
        <v>0</v>
      </c>
      <c r="Q33" s="226">
        <f t="shared" si="0"/>
        <v>1396</v>
      </c>
      <c r="R33" s="225">
        <f t="shared" si="0"/>
        <v>176844.44999999998</v>
      </c>
      <c r="S33" s="225">
        <f t="shared" si="0"/>
        <v>184124.00999999998</v>
      </c>
      <c r="T33" s="226">
        <f t="shared" si="0"/>
        <v>1887300</v>
      </c>
      <c r="U33" s="222"/>
      <c r="V33" s="223">
        <f aca="true" t="shared" si="1" ref="V33:AA33">SUM(V6:V32)</f>
        <v>0</v>
      </c>
      <c r="W33" s="223">
        <f t="shared" si="1"/>
        <v>63</v>
      </c>
      <c r="X33" s="223">
        <f t="shared" si="1"/>
        <v>63</v>
      </c>
      <c r="Y33" s="225">
        <f t="shared" si="1"/>
        <v>7025.01</v>
      </c>
      <c r="Z33" s="225">
        <f t="shared" si="1"/>
        <v>14571.260000000002</v>
      </c>
      <c r="AA33" s="226">
        <f t="shared" si="1"/>
        <v>122050</v>
      </c>
      <c r="AB33" s="379"/>
      <c r="AC33" s="159"/>
      <c r="AD33" s="166"/>
    </row>
    <row r="34" spans="2:29" ht="22.5" customHeight="1" hidden="1" thickBot="1">
      <c r="B34" s="9">
        <f>COUNTIF(B6:B32,"*")</f>
        <v>21</v>
      </c>
      <c r="G34" s="194">
        <f>COUNTIF(G6:G32,"*")</f>
        <v>12</v>
      </c>
      <c r="H34" s="9">
        <f>H33</f>
        <v>35</v>
      </c>
      <c r="I34" s="9">
        <f aca="true" t="shared" si="2" ref="I34:S34">I33</f>
        <v>0</v>
      </c>
      <c r="J34" s="9">
        <f t="shared" si="2"/>
        <v>42</v>
      </c>
      <c r="K34" s="9">
        <f t="shared" si="2"/>
        <v>582</v>
      </c>
      <c r="L34" s="9">
        <f t="shared" si="2"/>
        <v>625</v>
      </c>
      <c r="M34" s="9">
        <f t="shared" si="2"/>
        <v>112</v>
      </c>
      <c r="N34" s="9">
        <f t="shared" si="2"/>
        <v>0</v>
      </c>
      <c r="O34" s="9">
        <f t="shared" si="2"/>
        <v>0</v>
      </c>
      <c r="P34" s="9">
        <f t="shared" si="2"/>
        <v>0</v>
      </c>
      <c r="Q34" s="9">
        <f t="shared" si="2"/>
        <v>1396</v>
      </c>
      <c r="R34" s="9">
        <f t="shared" si="2"/>
        <v>176844.44999999998</v>
      </c>
      <c r="S34" s="9">
        <f t="shared" si="2"/>
        <v>184124.00999999998</v>
      </c>
      <c r="T34" s="195">
        <f>T33</f>
        <v>1887300</v>
      </c>
      <c r="U34" s="9">
        <f>COUNTIF(U6:U20,"&gt;0")+COUNTIF(U6:U20,"*")</f>
        <v>6</v>
      </c>
      <c r="V34" s="195">
        <f aca="true" t="shared" si="3" ref="V34:AA34">V33</f>
        <v>0</v>
      </c>
      <c r="W34" s="195">
        <f t="shared" si="3"/>
        <v>63</v>
      </c>
      <c r="X34" s="195">
        <f t="shared" si="3"/>
        <v>63</v>
      </c>
      <c r="Y34" s="195">
        <f t="shared" si="3"/>
        <v>7025.01</v>
      </c>
      <c r="Z34" s="195">
        <f t="shared" si="3"/>
        <v>14571.260000000002</v>
      </c>
      <c r="AA34" s="195">
        <f t="shared" si="3"/>
        <v>122050</v>
      </c>
      <c r="AC34" s="15"/>
    </row>
    <row r="35" spans="1:28" s="165" customFormat="1" ht="35.25" customHeight="1">
      <c r="A35" s="520" t="str">
        <f>'1月 '!A40:B40</f>
        <v>去(111)年</v>
      </c>
      <c r="B35" s="521"/>
      <c r="C35" s="522" t="s">
        <v>72</v>
      </c>
      <c r="D35" s="522"/>
      <c r="E35" s="522"/>
      <c r="F35" s="523"/>
      <c r="G35" s="161"/>
      <c r="H35" s="161">
        <v>4</v>
      </c>
      <c r="I35" s="161">
        <v>0</v>
      </c>
      <c r="J35" s="161">
        <v>198</v>
      </c>
      <c r="K35" s="161">
        <v>612</v>
      </c>
      <c r="L35" s="161">
        <v>390</v>
      </c>
      <c r="M35" s="161">
        <v>2</v>
      </c>
      <c r="N35" s="161">
        <v>0</v>
      </c>
      <c r="O35" s="161">
        <v>0</v>
      </c>
      <c r="P35" s="161">
        <v>0</v>
      </c>
      <c r="Q35" s="161">
        <v>1206</v>
      </c>
      <c r="R35" s="96">
        <v>115320.77000000002</v>
      </c>
      <c r="S35" s="96">
        <v>120959.15</v>
      </c>
      <c r="T35" s="98">
        <v>1220665</v>
      </c>
      <c r="U35" s="161"/>
      <c r="V35" s="161">
        <v>3</v>
      </c>
      <c r="W35" s="161">
        <v>143</v>
      </c>
      <c r="X35" s="161">
        <v>146</v>
      </c>
      <c r="Y35" s="96">
        <v>14784.410000000002</v>
      </c>
      <c r="Z35" s="96">
        <v>28080.93</v>
      </c>
      <c r="AA35" s="97">
        <v>228550</v>
      </c>
      <c r="AB35" s="164"/>
    </row>
    <row r="36" spans="1:29" s="37" customFormat="1" ht="35.25" customHeight="1" thickBot="1">
      <c r="A36" s="499" t="str">
        <f>'1月 '!A41:F41</f>
        <v>111與112年同月推案增減率</v>
      </c>
      <c r="B36" s="500"/>
      <c r="C36" s="500"/>
      <c r="D36" s="500"/>
      <c r="E36" s="500"/>
      <c r="F36" s="500"/>
      <c r="G36" s="38"/>
      <c r="H36" s="38"/>
      <c r="I36" s="38"/>
      <c r="J36" s="38"/>
      <c r="K36" s="38"/>
      <c r="L36" s="38"/>
      <c r="M36" s="38"/>
      <c r="N36" s="38"/>
      <c r="O36" s="39"/>
      <c r="P36" s="483">
        <f>(Q33-Q35)/Q35</f>
        <v>0.15754560530679934</v>
      </c>
      <c r="Q36" s="501"/>
      <c r="R36" s="40"/>
      <c r="S36" s="40"/>
      <c r="T36" s="41">
        <f>(T33-T35)/T35</f>
        <v>0.5461244485587774</v>
      </c>
      <c r="U36" s="42"/>
      <c r="V36" s="483">
        <f>(X33-X35)/X35</f>
        <v>-0.5684931506849316</v>
      </c>
      <c r="W36" s="484"/>
      <c r="X36" s="485"/>
      <c r="Y36" s="40"/>
      <c r="Z36" s="40"/>
      <c r="AA36" s="43">
        <f>(AA33-AA35)/AA35</f>
        <v>-0.46598118573616276</v>
      </c>
      <c r="AB36" s="304"/>
      <c r="AC36" s="215" t="s">
        <v>224</v>
      </c>
    </row>
    <row r="37" spans="1:18" ht="15.75">
      <c r="A37" s="46" t="s">
        <v>356</v>
      </c>
      <c r="I37" s="46" t="s">
        <v>357</v>
      </c>
      <c r="R37" s="46" t="s">
        <v>358</v>
      </c>
    </row>
    <row r="38" spans="1:18" ht="15.75">
      <c r="A38" s="347" t="s">
        <v>359</v>
      </c>
      <c r="C38" s="9"/>
      <c r="I38" s="46" t="s">
        <v>360</v>
      </c>
      <c r="R38" s="46" t="s">
        <v>361</v>
      </c>
    </row>
    <row r="39" spans="1:20" ht="15.75">
      <c r="A39" s="46" t="s">
        <v>362</v>
      </c>
      <c r="B39" s="153"/>
      <c r="I39" s="46" t="s">
        <v>363</v>
      </c>
      <c r="R39" s="9" t="s">
        <v>364</v>
      </c>
      <c r="T39" s="9"/>
    </row>
    <row r="40" spans="1:20" ht="15.75">
      <c r="A40" s="46" t="s">
        <v>365</v>
      </c>
      <c r="C40" s="9"/>
      <c r="T40" s="9"/>
    </row>
  </sheetData>
  <sheetProtection/>
  <mergeCells count="34">
    <mergeCell ref="A1:Q1"/>
    <mergeCell ref="A33:F33"/>
    <mergeCell ref="A36:F36"/>
    <mergeCell ref="P36:Q36"/>
    <mergeCell ref="V36:X36"/>
    <mergeCell ref="Z3:Z5"/>
    <mergeCell ref="F3:F5"/>
    <mergeCell ref="E3:E5"/>
    <mergeCell ref="A2:F2"/>
    <mergeCell ref="G2:T2"/>
    <mergeCell ref="A35:B35"/>
    <mergeCell ref="C35:F35"/>
    <mergeCell ref="U3:U5"/>
    <mergeCell ref="V3:X3"/>
    <mergeCell ref="Y3:Y5"/>
    <mergeCell ref="V4:V5"/>
    <mergeCell ref="W4:W5"/>
    <mergeCell ref="X4:X5"/>
    <mergeCell ref="D3:D5"/>
    <mergeCell ref="A3:A5"/>
    <mergeCell ref="B3:B5"/>
    <mergeCell ref="C3:C5"/>
    <mergeCell ref="G3:G5"/>
    <mergeCell ref="H3:Q3"/>
    <mergeCell ref="R3:R5"/>
    <mergeCell ref="H4:H5"/>
    <mergeCell ref="I4:I5"/>
    <mergeCell ref="U2:AA2"/>
    <mergeCell ref="J4:P4"/>
    <mergeCell ref="Q4:Q5"/>
    <mergeCell ref="S3:S5"/>
    <mergeCell ref="AA3:AA5"/>
    <mergeCell ref="AB2:AB5"/>
    <mergeCell ref="T3:T5"/>
  </mergeCells>
  <printOptions horizontalCentered="1"/>
  <pageMargins left="0.1968503937007874" right="0.1968503937007874" top="0.8661417322834646" bottom="0.8661417322834646" header="0.5118110236220472" footer="0.5118110236220472"/>
  <pageSetup fitToHeight="0" fitToWidth="1" horizontalDpi="600" verticalDpi="600" orientation="landscape" paperSize="9" scale="69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E36"/>
  <sheetViews>
    <sheetView zoomScale="70" zoomScaleNormal="70" zoomScaleSheetLayoutView="70" zoomScalePageLayoutView="0" workbookViewId="0" topLeftCell="A1">
      <selection activeCell="O9" sqref="O9"/>
    </sheetView>
  </sheetViews>
  <sheetFormatPr defaultColWidth="0" defaultRowHeight="16.5"/>
  <cols>
    <col min="1" max="1" width="4.125" style="9" customWidth="1"/>
    <col min="2" max="2" width="7.875" style="9" customWidth="1"/>
    <col min="3" max="3" width="7.25390625" style="30" customWidth="1"/>
    <col min="4" max="5" width="7.25390625" style="9" customWidth="1"/>
    <col min="6" max="6" width="8.25390625" style="9" customWidth="1"/>
    <col min="7" max="16" width="5.25390625" style="9" customWidth="1"/>
    <col min="17" max="17" width="11.375" style="9" bestFit="1" customWidth="1"/>
    <col min="18" max="18" width="12.625" style="9" customWidth="1"/>
    <col min="19" max="19" width="12.875" style="9" customWidth="1"/>
    <col min="20" max="20" width="11.75390625" style="31" customWidth="1"/>
    <col min="21" max="21" width="5.125" style="9" customWidth="1"/>
    <col min="22" max="24" width="5.75390625" style="9" customWidth="1"/>
    <col min="25" max="25" width="12.50390625" style="9" bestFit="1" customWidth="1"/>
    <col min="26" max="26" width="11.875" style="9" bestFit="1" customWidth="1"/>
    <col min="27" max="27" width="11.125" style="9" customWidth="1"/>
    <col min="28" max="28" width="11.00390625" style="9" customWidth="1"/>
    <col min="29" max="29" width="8.50390625" style="175" customWidth="1"/>
    <col min="30" max="30" width="7.375" style="8" customWidth="1"/>
    <col min="31" max="31" width="6.875" style="9" customWidth="1"/>
    <col min="32" max="32" width="6.75390625" style="9" customWidth="1"/>
    <col min="33" max="38" width="0" style="9" hidden="1" customWidth="1"/>
    <col min="39" max="16384" width="9.00390625" style="9" hidden="1" customWidth="1"/>
  </cols>
  <sheetData>
    <row r="1" spans="1:28" ht="42" customHeight="1" thickBot="1">
      <c r="A1" s="502" t="s">
        <v>73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47" t="str">
        <f>'1月 '!R1</f>
        <v>112年</v>
      </c>
      <c r="S1" s="147" t="s">
        <v>228</v>
      </c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30" customHeight="1">
      <c r="A2" s="510" t="s">
        <v>1</v>
      </c>
      <c r="B2" s="511"/>
      <c r="C2" s="511"/>
      <c r="D2" s="511"/>
      <c r="E2" s="511"/>
      <c r="F2" s="512"/>
      <c r="G2" s="513" t="s">
        <v>2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473" t="s">
        <v>3</v>
      </c>
      <c r="V2" s="474"/>
      <c r="W2" s="474"/>
      <c r="X2" s="474"/>
      <c r="Y2" s="474"/>
      <c r="Z2" s="474"/>
      <c r="AA2" s="475"/>
      <c r="AB2" s="467" t="s">
        <v>45</v>
      </c>
    </row>
    <row r="3" spans="1:28" ht="20.25" customHeight="1">
      <c r="A3" s="490" t="s">
        <v>4</v>
      </c>
      <c r="B3" s="479" t="s">
        <v>109</v>
      </c>
      <c r="C3" s="503" t="s">
        <v>6</v>
      </c>
      <c r="D3" s="503" t="s">
        <v>46</v>
      </c>
      <c r="E3" s="479" t="s">
        <v>239</v>
      </c>
      <c r="F3" s="479" t="s">
        <v>108</v>
      </c>
      <c r="G3" s="470" t="s">
        <v>48</v>
      </c>
      <c r="H3" s="507" t="s">
        <v>49</v>
      </c>
      <c r="I3" s="508"/>
      <c r="J3" s="508"/>
      <c r="K3" s="508"/>
      <c r="L3" s="508"/>
      <c r="M3" s="508"/>
      <c r="N3" s="508"/>
      <c r="O3" s="508"/>
      <c r="P3" s="508"/>
      <c r="Q3" s="509"/>
      <c r="R3" s="479" t="s">
        <v>50</v>
      </c>
      <c r="S3" s="506" t="s">
        <v>55</v>
      </c>
      <c r="T3" s="496" t="s">
        <v>51</v>
      </c>
      <c r="U3" s="476" t="s">
        <v>52</v>
      </c>
      <c r="V3" s="477" t="s">
        <v>53</v>
      </c>
      <c r="W3" s="477"/>
      <c r="X3" s="477"/>
      <c r="Y3" s="506" t="s">
        <v>54</v>
      </c>
      <c r="Z3" s="506" t="s">
        <v>105</v>
      </c>
      <c r="AA3" s="482" t="s">
        <v>57</v>
      </c>
      <c r="AB3" s="468"/>
    </row>
    <row r="4" spans="1:28" ht="20.25" customHeight="1">
      <c r="A4" s="491"/>
      <c r="B4" s="480"/>
      <c r="C4" s="504"/>
      <c r="D4" s="504"/>
      <c r="E4" s="480"/>
      <c r="F4" s="480"/>
      <c r="G4" s="471"/>
      <c r="H4" s="470" t="s">
        <v>58</v>
      </c>
      <c r="I4" s="470" t="s">
        <v>59</v>
      </c>
      <c r="J4" s="514" t="s">
        <v>60</v>
      </c>
      <c r="K4" s="515"/>
      <c r="L4" s="515"/>
      <c r="M4" s="515"/>
      <c r="N4" s="515"/>
      <c r="O4" s="515"/>
      <c r="P4" s="516"/>
      <c r="Q4" s="470" t="s">
        <v>61</v>
      </c>
      <c r="R4" s="480"/>
      <c r="S4" s="506"/>
      <c r="T4" s="497"/>
      <c r="U4" s="476"/>
      <c r="V4" s="478" t="s">
        <v>62</v>
      </c>
      <c r="W4" s="478" t="s">
        <v>63</v>
      </c>
      <c r="X4" s="478" t="s">
        <v>61</v>
      </c>
      <c r="Y4" s="506"/>
      <c r="Z4" s="506"/>
      <c r="AA4" s="482"/>
      <c r="AB4" s="468"/>
    </row>
    <row r="5" spans="1:30" s="15" customFormat="1" ht="20.25" customHeight="1">
      <c r="A5" s="492"/>
      <c r="B5" s="481"/>
      <c r="C5" s="505"/>
      <c r="D5" s="505"/>
      <c r="E5" s="481"/>
      <c r="F5" s="481"/>
      <c r="G5" s="472"/>
      <c r="H5" s="472"/>
      <c r="I5" s="472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2" t="s">
        <v>70</v>
      </c>
      <c r="Q5" s="472"/>
      <c r="R5" s="481"/>
      <c r="S5" s="506"/>
      <c r="T5" s="498"/>
      <c r="U5" s="476"/>
      <c r="V5" s="478"/>
      <c r="W5" s="478"/>
      <c r="X5" s="478"/>
      <c r="Y5" s="506"/>
      <c r="Z5" s="506"/>
      <c r="AA5" s="482"/>
      <c r="AB5" s="469"/>
      <c r="AC5" s="383"/>
      <c r="AD5" s="14"/>
    </row>
    <row r="6" spans="1:30" ht="35.25" customHeight="1">
      <c r="A6" s="16">
        <v>1</v>
      </c>
      <c r="B6" s="10" t="s">
        <v>368</v>
      </c>
      <c r="C6" s="172" t="s">
        <v>127</v>
      </c>
      <c r="D6" s="50" t="s">
        <v>369</v>
      </c>
      <c r="E6" s="324" t="s">
        <v>370</v>
      </c>
      <c r="F6" s="50" t="s">
        <v>253</v>
      </c>
      <c r="G6" s="19" t="s">
        <v>273</v>
      </c>
      <c r="H6" s="20">
        <v>0</v>
      </c>
      <c r="I6" s="20">
        <v>0</v>
      </c>
      <c r="J6" s="20">
        <v>0</v>
      </c>
      <c r="K6" s="20">
        <v>52</v>
      </c>
      <c r="L6" s="20">
        <v>52</v>
      </c>
      <c r="M6" s="20">
        <v>0</v>
      </c>
      <c r="N6" s="20">
        <v>0</v>
      </c>
      <c r="O6" s="20">
        <v>0</v>
      </c>
      <c r="P6" s="21">
        <v>0</v>
      </c>
      <c r="Q6" s="20">
        <v>104</v>
      </c>
      <c r="R6" s="308">
        <v>12157.39</v>
      </c>
      <c r="S6" s="308">
        <v>13021.11</v>
      </c>
      <c r="T6" s="315">
        <v>130000</v>
      </c>
      <c r="U6" s="24"/>
      <c r="V6" s="20"/>
      <c r="W6" s="20"/>
      <c r="X6" s="20">
        <v>0</v>
      </c>
      <c r="Y6" s="308"/>
      <c r="Z6" s="308"/>
      <c r="AA6" s="319"/>
      <c r="AB6" s="45"/>
      <c r="AC6" s="175">
        <v>33.00425740322464</v>
      </c>
      <c r="AD6" s="28"/>
    </row>
    <row r="7" spans="1:30" ht="35.25" customHeight="1">
      <c r="A7" s="16">
        <v>2</v>
      </c>
      <c r="B7" s="75" t="s">
        <v>338</v>
      </c>
      <c r="C7" s="172" t="s">
        <v>127</v>
      </c>
      <c r="D7" s="50" t="s">
        <v>371</v>
      </c>
      <c r="E7" s="324" t="s">
        <v>372</v>
      </c>
      <c r="F7" s="75" t="s">
        <v>313</v>
      </c>
      <c r="G7" s="19"/>
      <c r="H7" s="20"/>
      <c r="I7" s="20"/>
      <c r="J7" s="20"/>
      <c r="K7" s="20"/>
      <c r="L7" s="20"/>
      <c r="M7" s="20"/>
      <c r="N7" s="20"/>
      <c r="O7" s="20"/>
      <c r="P7" s="21"/>
      <c r="Q7" s="20">
        <v>0</v>
      </c>
      <c r="R7" s="308"/>
      <c r="S7" s="308"/>
      <c r="T7" s="315"/>
      <c r="U7" s="55" t="s">
        <v>316</v>
      </c>
      <c r="V7" s="20">
        <v>0</v>
      </c>
      <c r="W7" s="20">
        <v>2</v>
      </c>
      <c r="X7" s="20">
        <v>2</v>
      </c>
      <c r="Y7" s="308">
        <v>378</v>
      </c>
      <c r="Z7" s="308">
        <v>649.18</v>
      </c>
      <c r="AA7" s="319">
        <v>6000</v>
      </c>
      <c r="AB7" s="228"/>
      <c r="AC7" s="168">
        <v>3000</v>
      </c>
      <c r="AD7" s="28"/>
    </row>
    <row r="8" spans="1:30" ht="35.25" customHeight="1">
      <c r="A8" s="16">
        <v>3</v>
      </c>
      <c r="B8" s="75" t="s">
        <v>373</v>
      </c>
      <c r="C8" s="172" t="s">
        <v>131</v>
      </c>
      <c r="D8" s="50" t="s">
        <v>374</v>
      </c>
      <c r="E8" s="346" t="s">
        <v>375</v>
      </c>
      <c r="F8" s="75" t="s">
        <v>253</v>
      </c>
      <c r="G8" s="19" t="s">
        <v>376</v>
      </c>
      <c r="H8" s="20">
        <v>2</v>
      </c>
      <c r="I8" s="20">
        <v>0</v>
      </c>
      <c r="J8" s="20">
        <v>0</v>
      </c>
      <c r="K8" s="20">
        <v>14</v>
      </c>
      <c r="L8" s="20">
        <v>14</v>
      </c>
      <c r="M8" s="20">
        <v>0</v>
      </c>
      <c r="N8" s="20">
        <v>0</v>
      </c>
      <c r="O8" s="20">
        <v>0</v>
      </c>
      <c r="P8" s="21">
        <v>0</v>
      </c>
      <c r="Q8" s="20">
        <v>30</v>
      </c>
      <c r="R8" s="308">
        <v>2581.91</v>
      </c>
      <c r="S8" s="309">
        <v>2581.91</v>
      </c>
      <c r="T8" s="315">
        <v>31000</v>
      </c>
      <c r="U8" s="24"/>
      <c r="V8" s="20"/>
      <c r="W8" s="20"/>
      <c r="X8" s="20">
        <v>0</v>
      </c>
      <c r="Y8" s="308"/>
      <c r="Z8" s="309"/>
      <c r="AA8" s="320"/>
      <c r="AB8" s="27"/>
      <c r="AC8" s="175">
        <v>39.69129010808867</v>
      </c>
      <c r="AD8" s="28"/>
    </row>
    <row r="9" spans="1:30" ht="35.25" customHeight="1">
      <c r="A9" s="16">
        <v>4</v>
      </c>
      <c r="B9" s="75" t="s">
        <v>377</v>
      </c>
      <c r="C9" s="172" t="s">
        <v>119</v>
      </c>
      <c r="D9" s="50" t="s">
        <v>378</v>
      </c>
      <c r="E9" s="346" t="s">
        <v>379</v>
      </c>
      <c r="F9" s="75" t="s">
        <v>296</v>
      </c>
      <c r="G9" s="19" t="s">
        <v>269</v>
      </c>
      <c r="H9" s="20">
        <v>0</v>
      </c>
      <c r="I9" s="20">
        <v>0</v>
      </c>
      <c r="J9" s="20">
        <v>0</v>
      </c>
      <c r="K9" s="20">
        <v>0</v>
      </c>
      <c r="L9" s="20">
        <v>60</v>
      </c>
      <c r="M9" s="20">
        <v>42</v>
      </c>
      <c r="N9" s="20">
        <v>0</v>
      </c>
      <c r="O9" s="20">
        <v>0</v>
      </c>
      <c r="P9" s="21">
        <v>0</v>
      </c>
      <c r="Q9" s="20">
        <v>102</v>
      </c>
      <c r="R9" s="308">
        <v>16989.29</v>
      </c>
      <c r="S9" s="308">
        <v>17690.68</v>
      </c>
      <c r="T9" s="315">
        <v>170000</v>
      </c>
      <c r="U9" s="24"/>
      <c r="V9" s="20"/>
      <c r="W9" s="20"/>
      <c r="X9" s="20">
        <v>0</v>
      </c>
      <c r="Y9" s="308"/>
      <c r="Z9" s="308"/>
      <c r="AA9" s="319"/>
      <c r="AB9" s="72"/>
      <c r="AC9" s="175">
        <v>31.767205730609575</v>
      </c>
      <c r="AD9" s="28"/>
    </row>
    <row r="10" spans="1:31" ht="35.25" customHeight="1">
      <c r="A10" s="16">
        <v>5</v>
      </c>
      <c r="B10" s="75" t="s">
        <v>380</v>
      </c>
      <c r="C10" s="172" t="s">
        <v>125</v>
      </c>
      <c r="D10" s="10" t="s">
        <v>381</v>
      </c>
      <c r="E10" s="349" t="s">
        <v>382</v>
      </c>
      <c r="F10" s="75" t="s">
        <v>383</v>
      </c>
      <c r="G10" s="19" t="s">
        <v>384</v>
      </c>
      <c r="H10" s="20">
        <v>0</v>
      </c>
      <c r="I10" s="20">
        <v>0</v>
      </c>
      <c r="J10" s="20">
        <v>0</v>
      </c>
      <c r="K10" s="20">
        <v>84</v>
      </c>
      <c r="L10" s="20">
        <v>0</v>
      </c>
      <c r="M10" s="20">
        <v>0</v>
      </c>
      <c r="N10" s="20">
        <v>0</v>
      </c>
      <c r="O10" s="20">
        <v>0</v>
      </c>
      <c r="P10" s="21">
        <v>0</v>
      </c>
      <c r="Q10" s="20">
        <v>84</v>
      </c>
      <c r="R10" s="308">
        <v>7027.93</v>
      </c>
      <c r="S10" s="308">
        <v>7148.76</v>
      </c>
      <c r="T10" s="315">
        <v>98000</v>
      </c>
      <c r="U10" s="24"/>
      <c r="V10" s="20"/>
      <c r="W10" s="20"/>
      <c r="X10" s="20">
        <v>0</v>
      </c>
      <c r="Y10" s="308"/>
      <c r="Z10" s="308"/>
      <c r="AA10" s="319"/>
      <c r="AB10" s="27"/>
      <c r="AC10" s="175">
        <v>45.31792117077092</v>
      </c>
      <c r="AD10" s="28"/>
      <c r="AE10" s="229"/>
    </row>
    <row r="11" spans="1:30" ht="35.25" customHeight="1">
      <c r="A11" s="16">
        <v>6</v>
      </c>
      <c r="B11" s="78" t="s">
        <v>385</v>
      </c>
      <c r="C11" s="201" t="s">
        <v>133</v>
      </c>
      <c r="D11" s="77" t="s">
        <v>386</v>
      </c>
      <c r="E11" s="380" t="s">
        <v>387</v>
      </c>
      <c r="F11" s="201" t="s">
        <v>296</v>
      </c>
      <c r="G11" s="19"/>
      <c r="H11" s="20"/>
      <c r="I11" s="20"/>
      <c r="J11" s="20"/>
      <c r="K11" s="20"/>
      <c r="L11" s="20"/>
      <c r="M11" s="20"/>
      <c r="N11" s="20"/>
      <c r="O11" s="20"/>
      <c r="P11" s="21"/>
      <c r="Q11" s="20">
        <v>0</v>
      </c>
      <c r="R11" s="308"/>
      <c r="S11" s="308"/>
      <c r="T11" s="315"/>
      <c r="U11" s="55" t="s">
        <v>320</v>
      </c>
      <c r="V11" s="20">
        <v>0</v>
      </c>
      <c r="W11" s="56">
        <v>2</v>
      </c>
      <c r="X11" s="56">
        <v>2</v>
      </c>
      <c r="Y11" s="309">
        <v>355.34</v>
      </c>
      <c r="Z11" s="308">
        <v>742.49</v>
      </c>
      <c r="AA11" s="319">
        <v>8000</v>
      </c>
      <c r="AB11" s="45"/>
      <c r="AC11" s="168">
        <v>4000</v>
      </c>
      <c r="AD11" s="28"/>
    </row>
    <row r="12" spans="1:30" ht="35.25" customHeight="1">
      <c r="A12" s="16">
        <v>7</v>
      </c>
      <c r="B12" s="78" t="s">
        <v>388</v>
      </c>
      <c r="C12" s="201" t="s">
        <v>141</v>
      </c>
      <c r="D12" s="158" t="s">
        <v>389</v>
      </c>
      <c r="E12" s="373" t="s">
        <v>390</v>
      </c>
      <c r="F12" s="61" t="s">
        <v>286</v>
      </c>
      <c r="G12" s="19"/>
      <c r="H12" s="20"/>
      <c r="I12" s="20"/>
      <c r="J12" s="20"/>
      <c r="K12" s="20"/>
      <c r="L12" s="20"/>
      <c r="M12" s="20"/>
      <c r="N12" s="20"/>
      <c r="O12" s="20"/>
      <c r="P12" s="21"/>
      <c r="Q12" s="20">
        <v>0</v>
      </c>
      <c r="R12" s="308"/>
      <c r="S12" s="308"/>
      <c r="T12" s="315"/>
      <c r="U12" s="55">
        <v>3</v>
      </c>
      <c r="V12" s="20">
        <v>0</v>
      </c>
      <c r="W12" s="56">
        <v>21</v>
      </c>
      <c r="X12" s="56">
        <v>21</v>
      </c>
      <c r="Y12" s="309">
        <v>2463</v>
      </c>
      <c r="Z12" s="308">
        <v>3499.27</v>
      </c>
      <c r="AA12" s="319">
        <v>21000</v>
      </c>
      <c r="AB12" s="27"/>
      <c r="AC12" s="168">
        <v>1000</v>
      </c>
      <c r="AD12" s="28"/>
    </row>
    <row r="13" spans="1:30" ht="35.25" customHeight="1">
      <c r="A13" s="16">
        <v>8</v>
      </c>
      <c r="B13" s="77" t="s">
        <v>391</v>
      </c>
      <c r="C13" s="201" t="s">
        <v>147</v>
      </c>
      <c r="D13" s="77" t="s">
        <v>392</v>
      </c>
      <c r="E13" s="380" t="s">
        <v>393</v>
      </c>
      <c r="F13" s="201" t="s">
        <v>253</v>
      </c>
      <c r="G13" s="19" t="s">
        <v>257</v>
      </c>
      <c r="H13" s="20">
        <v>3</v>
      </c>
      <c r="I13" s="20">
        <v>0</v>
      </c>
      <c r="J13" s="20">
        <v>0</v>
      </c>
      <c r="K13" s="20">
        <v>54</v>
      </c>
      <c r="L13" s="20">
        <v>52</v>
      </c>
      <c r="M13" s="20">
        <v>0</v>
      </c>
      <c r="N13" s="20">
        <v>0</v>
      </c>
      <c r="O13" s="20">
        <v>0</v>
      </c>
      <c r="P13" s="21">
        <v>0</v>
      </c>
      <c r="Q13" s="20">
        <v>109</v>
      </c>
      <c r="R13" s="308">
        <v>12234.19</v>
      </c>
      <c r="S13" s="308">
        <v>12891.47</v>
      </c>
      <c r="T13" s="315">
        <v>85000</v>
      </c>
      <c r="U13" s="95"/>
      <c r="V13" s="136"/>
      <c r="W13" s="136"/>
      <c r="X13" s="56">
        <v>0</v>
      </c>
      <c r="Y13" s="311"/>
      <c r="Z13" s="311"/>
      <c r="AA13" s="319"/>
      <c r="AB13" s="45"/>
      <c r="AC13" s="175">
        <v>21.796717948937562</v>
      </c>
      <c r="AD13" s="28"/>
    </row>
    <row r="14" spans="1:30" ht="35.25" customHeight="1">
      <c r="A14" s="16">
        <v>9</v>
      </c>
      <c r="B14" s="78" t="s">
        <v>394</v>
      </c>
      <c r="C14" s="201" t="s">
        <v>161</v>
      </c>
      <c r="D14" s="158" t="s">
        <v>395</v>
      </c>
      <c r="E14" s="373" t="s">
        <v>396</v>
      </c>
      <c r="F14" s="201" t="s">
        <v>282</v>
      </c>
      <c r="G14" s="19"/>
      <c r="H14" s="20"/>
      <c r="I14" s="20"/>
      <c r="J14" s="20"/>
      <c r="K14" s="20"/>
      <c r="L14" s="20"/>
      <c r="M14" s="20"/>
      <c r="N14" s="20"/>
      <c r="O14" s="20"/>
      <c r="P14" s="21"/>
      <c r="Q14" s="20">
        <v>0</v>
      </c>
      <c r="R14" s="308"/>
      <c r="S14" s="308"/>
      <c r="T14" s="315"/>
      <c r="U14" s="55" t="s">
        <v>316</v>
      </c>
      <c r="V14" s="20">
        <v>0</v>
      </c>
      <c r="W14" s="56">
        <v>30</v>
      </c>
      <c r="X14" s="56">
        <v>30</v>
      </c>
      <c r="Y14" s="309">
        <v>2949.79</v>
      </c>
      <c r="Z14" s="308">
        <v>5575.05</v>
      </c>
      <c r="AA14" s="319">
        <v>30000</v>
      </c>
      <c r="AB14" s="45"/>
      <c r="AC14" s="168">
        <v>1000</v>
      </c>
      <c r="AD14" s="28"/>
    </row>
    <row r="15" spans="1:30" ht="35.25" customHeight="1">
      <c r="A15" s="16">
        <v>10</v>
      </c>
      <c r="B15" s="78" t="s">
        <v>397</v>
      </c>
      <c r="C15" s="201" t="s">
        <v>161</v>
      </c>
      <c r="D15" s="200" t="s">
        <v>398</v>
      </c>
      <c r="E15" s="380" t="s">
        <v>399</v>
      </c>
      <c r="F15" s="201" t="s">
        <v>282</v>
      </c>
      <c r="G15" s="63" t="s">
        <v>320</v>
      </c>
      <c r="H15" s="56">
        <v>0</v>
      </c>
      <c r="I15" s="56">
        <v>0</v>
      </c>
      <c r="J15" s="56">
        <v>0</v>
      </c>
      <c r="K15" s="56">
        <v>23</v>
      </c>
      <c r="L15" s="56">
        <v>4</v>
      </c>
      <c r="M15" s="56">
        <v>0</v>
      </c>
      <c r="N15" s="56">
        <v>0</v>
      </c>
      <c r="O15" s="56">
        <v>0</v>
      </c>
      <c r="P15" s="64">
        <v>0</v>
      </c>
      <c r="Q15" s="56">
        <v>27</v>
      </c>
      <c r="R15" s="309">
        <v>2099.56</v>
      </c>
      <c r="S15" s="309">
        <v>2267.5</v>
      </c>
      <c r="T15" s="348">
        <v>15755</v>
      </c>
      <c r="U15" s="146"/>
      <c r="V15" s="56"/>
      <c r="W15" s="56"/>
      <c r="X15" s="56">
        <v>0</v>
      </c>
      <c r="Y15" s="309"/>
      <c r="Z15" s="309"/>
      <c r="AA15" s="320"/>
      <c r="AB15" s="382" t="s">
        <v>330</v>
      </c>
      <c r="AC15" s="175">
        <v>22.96919277975708</v>
      </c>
      <c r="AD15" s="168"/>
    </row>
    <row r="16" spans="1:30" ht="35.25" customHeight="1" hidden="1">
      <c r="A16" s="16"/>
      <c r="B16" s="78"/>
      <c r="C16" s="201"/>
      <c r="D16" s="77"/>
      <c r="E16" s="77"/>
      <c r="F16" s="201"/>
      <c r="G16" s="19"/>
      <c r="H16" s="20"/>
      <c r="I16" s="20"/>
      <c r="J16" s="20"/>
      <c r="K16" s="20"/>
      <c r="L16" s="20"/>
      <c r="M16" s="20"/>
      <c r="N16" s="20"/>
      <c r="O16" s="20"/>
      <c r="P16" s="21"/>
      <c r="Q16" s="20"/>
      <c r="R16" s="308"/>
      <c r="S16" s="308"/>
      <c r="T16" s="315"/>
      <c r="U16" s="24"/>
      <c r="V16" s="20"/>
      <c r="W16" s="20"/>
      <c r="X16" s="56"/>
      <c r="Y16" s="308"/>
      <c r="Z16" s="308"/>
      <c r="AA16" s="319"/>
      <c r="AB16" s="45"/>
      <c r="AD16" s="28"/>
    </row>
    <row r="17" spans="1:30" ht="35.25" customHeight="1" hidden="1">
      <c r="A17" s="16"/>
      <c r="B17" s="78"/>
      <c r="C17" s="201"/>
      <c r="D17" s="77"/>
      <c r="E17" s="77"/>
      <c r="F17" s="201"/>
      <c r="G17" s="19"/>
      <c r="H17" s="20"/>
      <c r="I17" s="20"/>
      <c r="J17" s="20"/>
      <c r="K17" s="20"/>
      <c r="L17" s="20"/>
      <c r="M17" s="20"/>
      <c r="N17" s="20"/>
      <c r="O17" s="20"/>
      <c r="P17" s="21"/>
      <c r="Q17" s="20"/>
      <c r="R17" s="308"/>
      <c r="S17" s="308"/>
      <c r="T17" s="315"/>
      <c r="U17" s="55"/>
      <c r="V17" s="20"/>
      <c r="W17" s="56"/>
      <c r="X17" s="56"/>
      <c r="Y17" s="309"/>
      <c r="Z17" s="308"/>
      <c r="AA17" s="319"/>
      <c r="AB17" s="27"/>
      <c r="AD17" s="28"/>
    </row>
    <row r="18" spans="1:30" ht="35.25" customHeight="1" hidden="1">
      <c r="A18" s="16"/>
      <c r="B18" s="61"/>
      <c r="C18" s="201"/>
      <c r="D18" s="77"/>
      <c r="E18" s="77"/>
      <c r="F18" s="201"/>
      <c r="G18" s="19"/>
      <c r="H18" s="20"/>
      <c r="I18" s="20"/>
      <c r="J18" s="20"/>
      <c r="K18" s="20"/>
      <c r="L18" s="20"/>
      <c r="M18" s="20"/>
      <c r="N18" s="20"/>
      <c r="O18" s="20"/>
      <c r="P18" s="21"/>
      <c r="Q18" s="20"/>
      <c r="R18" s="308"/>
      <c r="S18" s="308"/>
      <c r="T18" s="315"/>
      <c r="U18" s="55"/>
      <c r="V18" s="20"/>
      <c r="W18" s="56"/>
      <c r="X18" s="56"/>
      <c r="Y18" s="309"/>
      <c r="Z18" s="308"/>
      <c r="AA18" s="319"/>
      <c r="AB18" s="27"/>
      <c r="AD18" s="28"/>
    </row>
    <row r="19" spans="1:30" ht="35.25" customHeight="1" hidden="1">
      <c r="A19" s="16"/>
      <c r="B19" s="78"/>
      <c r="C19" s="201"/>
      <c r="D19" s="77"/>
      <c r="E19" s="77"/>
      <c r="F19" s="201"/>
      <c r="G19" s="19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308"/>
      <c r="S19" s="308"/>
      <c r="T19" s="315"/>
      <c r="U19" s="24"/>
      <c r="V19" s="20"/>
      <c r="W19" s="20"/>
      <c r="X19" s="56"/>
      <c r="Y19" s="308"/>
      <c r="Z19" s="308"/>
      <c r="AA19" s="319"/>
      <c r="AB19" s="27"/>
      <c r="AD19" s="28"/>
    </row>
    <row r="20" spans="1:31" ht="35.25" customHeight="1" hidden="1">
      <c r="A20" s="16"/>
      <c r="B20" s="78"/>
      <c r="C20" s="201"/>
      <c r="D20" s="77"/>
      <c r="E20" s="77"/>
      <c r="F20" s="78"/>
      <c r="G20" s="19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308"/>
      <c r="S20" s="309"/>
      <c r="T20" s="316"/>
      <c r="U20" s="139"/>
      <c r="V20" s="20"/>
      <c r="W20" s="56"/>
      <c r="X20" s="56"/>
      <c r="Y20" s="309"/>
      <c r="Z20" s="308"/>
      <c r="AA20" s="319"/>
      <c r="AB20" s="171"/>
      <c r="AD20" s="169"/>
      <c r="AE20" s="170"/>
    </row>
    <row r="21" spans="1:30" ht="35.25" customHeight="1" hidden="1">
      <c r="A21" s="16"/>
      <c r="B21" s="78"/>
      <c r="C21" s="201"/>
      <c r="D21" s="78"/>
      <c r="E21" s="78"/>
      <c r="F21" s="78"/>
      <c r="G21" s="19"/>
      <c r="H21" s="20"/>
      <c r="I21" s="20"/>
      <c r="J21" s="20"/>
      <c r="K21" s="20"/>
      <c r="L21" s="20"/>
      <c r="M21" s="20"/>
      <c r="N21" s="20"/>
      <c r="O21" s="20"/>
      <c r="P21" s="21"/>
      <c r="Q21" s="20"/>
      <c r="R21" s="308"/>
      <c r="S21" s="308"/>
      <c r="T21" s="315"/>
      <c r="U21" s="24"/>
      <c r="V21" s="20"/>
      <c r="W21" s="20"/>
      <c r="X21" s="56"/>
      <c r="Y21" s="308"/>
      <c r="Z21" s="308"/>
      <c r="AA21" s="319"/>
      <c r="AB21" s="27"/>
      <c r="AD21" s="28"/>
    </row>
    <row r="22" spans="1:30" ht="35.25" customHeight="1" hidden="1">
      <c r="A22" s="16"/>
      <c r="B22" s="61"/>
      <c r="C22" s="201"/>
      <c r="D22" s="77"/>
      <c r="E22" s="77"/>
      <c r="F22" s="201"/>
      <c r="G22" s="19"/>
      <c r="H22" s="20"/>
      <c r="I22" s="20"/>
      <c r="J22" s="20"/>
      <c r="K22" s="20"/>
      <c r="L22" s="20"/>
      <c r="M22" s="20"/>
      <c r="N22" s="20"/>
      <c r="O22" s="20"/>
      <c r="P22" s="21"/>
      <c r="Q22" s="20"/>
      <c r="R22" s="308"/>
      <c r="S22" s="308"/>
      <c r="T22" s="315"/>
      <c r="U22" s="55"/>
      <c r="V22" s="20"/>
      <c r="W22" s="56"/>
      <c r="X22" s="56"/>
      <c r="Y22" s="309"/>
      <c r="Z22" s="308"/>
      <c r="AA22" s="319"/>
      <c r="AB22" s="45"/>
      <c r="AD22" s="28"/>
    </row>
    <row r="23" spans="1:30" ht="35.25" customHeight="1" hidden="1">
      <c r="A23" s="16"/>
      <c r="B23" s="78"/>
      <c r="C23" s="201"/>
      <c r="D23" s="77"/>
      <c r="E23" s="77"/>
      <c r="F23" s="201"/>
      <c r="G23" s="19"/>
      <c r="H23" s="20"/>
      <c r="I23" s="20"/>
      <c r="J23" s="20"/>
      <c r="K23" s="20"/>
      <c r="L23" s="20"/>
      <c r="M23" s="20"/>
      <c r="N23" s="20"/>
      <c r="O23" s="20"/>
      <c r="P23" s="21"/>
      <c r="Q23" s="20"/>
      <c r="R23" s="308"/>
      <c r="S23" s="308"/>
      <c r="T23" s="315"/>
      <c r="U23" s="24"/>
      <c r="V23" s="20"/>
      <c r="W23" s="20"/>
      <c r="X23" s="56"/>
      <c r="Y23" s="308"/>
      <c r="Z23" s="308"/>
      <c r="AA23" s="319"/>
      <c r="AB23" s="27"/>
      <c r="AD23" s="28"/>
    </row>
    <row r="24" spans="1:30" ht="35.25" customHeight="1" hidden="1">
      <c r="A24" s="16"/>
      <c r="B24" s="61"/>
      <c r="C24" s="201"/>
      <c r="D24" s="78"/>
      <c r="E24" s="78"/>
      <c r="F24" s="201"/>
      <c r="G24" s="19"/>
      <c r="H24" s="20"/>
      <c r="I24" s="20"/>
      <c r="J24" s="20"/>
      <c r="K24" s="20"/>
      <c r="L24" s="20"/>
      <c r="M24" s="20"/>
      <c r="N24" s="20"/>
      <c r="O24" s="20"/>
      <c r="P24" s="21"/>
      <c r="Q24" s="20"/>
      <c r="R24" s="308"/>
      <c r="S24" s="308"/>
      <c r="T24" s="315"/>
      <c r="U24" s="24"/>
      <c r="V24" s="20"/>
      <c r="W24" s="20"/>
      <c r="X24" s="56"/>
      <c r="Y24" s="308"/>
      <c r="Z24" s="308"/>
      <c r="AA24" s="319"/>
      <c r="AB24" s="27"/>
      <c r="AD24" s="28"/>
    </row>
    <row r="25" spans="1:30" ht="35.25" customHeight="1" hidden="1">
      <c r="A25" s="16"/>
      <c r="B25" s="78"/>
      <c r="C25" s="201"/>
      <c r="D25" s="78"/>
      <c r="E25" s="78"/>
      <c r="F25" s="201"/>
      <c r="G25" s="19"/>
      <c r="H25" s="20"/>
      <c r="I25" s="20"/>
      <c r="J25" s="20"/>
      <c r="K25" s="20"/>
      <c r="L25" s="20"/>
      <c r="M25" s="20"/>
      <c r="N25" s="20"/>
      <c r="O25" s="20"/>
      <c r="P25" s="21"/>
      <c r="Q25" s="20"/>
      <c r="R25" s="308"/>
      <c r="S25" s="308"/>
      <c r="T25" s="315"/>
      <c r="U25" s="24"/>
      <c r="V25" s="20"/>
      <c r="W25" s="20"/>
      <c r="X25" s="56"/>
      <c r="Y25" s="308"/>
      <c r="Z25" s="308"/>
      <c r="AA25" s="319"/>
      <c r="AB25" s="27"/>
      <c r="AD25" s="28"/>
    </row>
    <row r="26" spans="1:30" ht="35.25" customHeight="1" hidden="1">
      <c r="A26" s="16">
        <v>16</v>
      </c>
      <c r="B26" s="17"/>
      <c r="C26" s="18"/>
      <c r="D26" s="10"/>
      <c r="E26" s="10"/>
      <c r="F26" s="17"/>
      <c r="G26" s="19"/>
      <c r="H26" s="20"/>
      <c r="I26" s="20"/>
      <c r="J26" s="20"/>
      <c r="K26" s="20"/>
      <c r="L26" s="20"/>
      <c r="M26" s="48"/>
      <c r="N26" s="20"/>
      <c r="O26" s="20"/>
      <c r="P26" s="21"/>
      <c r="Q26" s="20"/>
      <c r="R26" s="308"/>
      <c r="S26" s="308"/>
      <c r="T26" s="315"/>
      <c r="U26" s="24"/>
      <c r="V26" s="20"/>
      <c r="W26" s="20"/>
      <c r="X26" s="20">
        <f>SUM(V26:W26)</f>
        <v>0</v>
      </c>
      <c r="Y26" s="308"/>
      <c r="Z26" s="308"/>
      <c r="AA26" s="319"/>
      <c r="AB26" s="27"/>
      <c r="AC26" s="175" t="e">
        <f>AA26/X26</f>
        <v>#DIV/0!</v>
      </c>
      <c r="AD26" s="28"/>
    </row>
    <row r="27" spans="1:30" ht="35.25" customHeight="1" hidden="1">
      <c r="A27" s="16">
        <v>17</v>
      </c>
      <c r="B27" s="17"/>
      <c r="C27" s="18"/>
      <c r="D27" s="10"/>
      <c r="E27" s="10"/>
      <c r="F27" s="17"/>
      <c r="G27" s="19"/>
      <c r="H27" s="20"/>
      <c r="I27" s="20"/>
      <c r="J27" s="20"/>
      <c r="K27" s="20"/>
      <c r="L27" s="20"/>
      <c r="M27" s="20"/>
      <c r="N27" s="20"/>
      <c r="O27" s="20"/>
      <c r="P27" s="21"/>
      <c r="Q27" s="20">
        <f>SUM(H27:P27)</f>
        <v>0</v>
      </c>
      <c r="R27" s="308"/>
      <c r="S27" s="308"/>
      <c r="T27" s="315"/>
      <c r="U27" s="24"/>
      <c r="V27" s="20"/>
      <c r="W27" s="20"/>
      <c r="X27" s="20">
        <f>SUM(V27:W27)</f>
        <v>0</v>
      </c>
      <c r="Y27" s="308"/>
      <c r="Z27" s="308"/>
      <c r="AA27" s="319"/>
      <c r="AB27" s="27"/>
      <c r="AC27" s="175" t="e">
        <f>AA27/X27</f>
        <v>#DIV/0!</v>
      </c>
      <c r="AD27" s="28"/>
    </row>
    <row r="28" spans="1:30" ht="35.25" customHeight="1" hidden="1">
      <c r="A28" s="16">
        <v>18</v>
      </c>
      <c r="B28" s="17"/>
      <c r="C28" s="18"/>
      <c r="D28" s="10"/>
      <c r="E28" s="10"/>
      <c r="F28" s="17"/>
      <c r="G28" s="19"/>
      <c r="H28" s="20"/>
      <c r="I28" s="20"/>
      <c r="J28" s="20"/>
      <c r="K28" s="20"/>
      <c r="L28" s="20"/>
      <c r="M28" s="20"/>
      <c r="N28" s="20"/>
      <c r="O28" s="20"/>
      <c r="P28" s="21"/>
      <c r="Q28" s="20">
        <f>SUM(H28:P28)</f>
        <v>0</v>
      </c>
      <c r="R28" s="308"/>
      <c r="S28" s="308"/>
      <c r="T28" s="315"/>
      <c r="U28" s="24"/>
      <c r="V28" s="20"/>
      <c r="W28" s="20"/>
      <c r="X28" s="20">
        <f>SUM(V28:W28)</f>
        <v>0</v>
      </c>
      <c r="Y28" s="308"/>
      <c r="Z28" s="308"/>
      <c r="AA28" s="319"/>
      <c r="AB28" s="27"/>
      <c r="AC28" s="175" t="e">
        <f>AA28/X28</f>
        <v>#DIV/0!</v>
      </c>
      <c r="AD28" s="28"/>
    </row>
    <row r="29" spans="1:30" ht="35.25" customHeight="1" hidden="1">
      <c r="A29" s="16">
        <v>19</v>
      </c>
      <c r="B29" s="17"/>
      <c r="C29" s="18"/>
      <c r="D29" s="10"/>
      <c r="E29" s="10"/>
      <c r="F29" s="17"/>
      <c r="G29" s="19"/>
      <c r="H29" s="20"/>
      <c r="I29" s="20"/>
      <c r="J29" s="20"/>
      <c r="K29" s="20"/>
      <c r="L29" s="20"/>
      <c r="M29" s="20"/>
      <c r="N29" s="20"/>
      <c r="O29" s="20"/>
      <c r="P29" s="21"/>
      <c r="Q29" s="20">
        <f>SUM(H29:P29)</f>
        <v>0</v>
      </c>
      <c r="R29" s="308"/>
      <c r="S29" s="308"/>
      <c r="T29" s="315"/>
      <c r="U29" s="24"/>
      <c r="V29" s="20"/>
      <c r="W29" s="20"/>
      <c r="X29" s="20">
        <f>SUM(V29:W29)</f>
        <v>0</v>
      </c>
      <c r="Y29" s="308"/>
      <c r="Z29" s="308"/>
      <c r="AA29" s="319"/>
      <c r="AB29" s="27"/>
      <c r="AC29" s="175" t="e">
        <f>AA29/X29</f>
        <v>#DIV/0!</v>
      </c>
      <c r="AD29" s="28"/>
    </row>
    <row r="30" spans="1:30" ht="35.25" customHeight="1" hidden="1">
      <c r="A30" s="16">
        <v>20</v>
      </c>
      <c r="B30" s="17"/>
      <c r="C30" s="18"/>
      <c r="D30" s="10"/>
      <c r="E30" s="10"/>
      <c r="F30" s="17"/>
      <c r="G30" s="19"/>
      <c r="H30" s="20"/>
      <c r="I30" s="20"/>
      <c r="J30" s="20"/>
      <c r="K30" s="20"/>
      <c r="L30" s="20"/>
      <c r="M30" s="20"/>
      <c r="N30" s="20"/>
      <c r="O30" s="20"/>
      <c r="P30" s="21"/>
      <c r="Q30" s="20">
        <f>SUM(H30:P30)</f>
        <v>0</v>
      </c>
      <c r="R30" s="308"/>
      <c r="S30" s="308"/>
      <c r="T30" s="315"/>
      <c r="U30" s="24"/>
      <c r="V30" s="20"/>
      <c r="W30" s="20"/>
      <c r="X30" s="20">
        <f>SUM(V30:W30)</f>
        <v>0</v>
      </c>
      <c r="Y30" s="308"/>
      <c r="Z30" s="308"/>
      <c r="AA30" s="319"/>
      <c r="AB30" s="27"/>
      <c r="AC30" s="175" t="e">
        <f>AA30/X30</f>
        <v>#DIV/0!</v>
      </c>
      <c r="AD30" s="28"/>
    </row>
    <row r="31" spans="1:28" ht="35.25" customHeight="1" thickBot="1">
      <c r="A31" s="493" t="s">
        <v>36</v>
      </c>
      <c r="B31" s="494"/>
      <c r="C31" s="494"/>
      <c r="D31" s="494"/>
      <c r="E31" s="494"/>
      <c r="F31" s="495"/>
      <c r="G31" s="221"/>
      <c r="H31" s="221">
        <f>SUM(H6:H30)</f>
        <v>5</v>
      </c>
      <c r="I31" s="221">
        <f aca="true" t="shared" si="0" ref="I31:T31">SUM(I6:I30)</f>
        <v>0</v>
      </c>
      <c r="J31" s="221">
        <f t="shared" si="0"/>
        <v>0</v>
      </c>
      <c r="K31" s="221">
        <f t="shared" si="0"/>
        <v>227</v>
      </c>
      <c r="L31" s="221">
        <f t="shared" si="0"/>
        <v>182</v>
      </c>
      <c r="M31" s="221">
        <f t="shared" si="0"/>
        <v>42</v>
      </c>
      <c r="N31" s="221">
        <f t="shared" si="0"/>
        <v>0</v>
      </c>
      <c r="O31" s="221">
        <f t="shared" si="0"/>
        <v>0</v>
      </c>
      <c r="P31" s="221">
        <f t="shared" si="0"/>
        <v>0</v>
      </c>
      <c r="Q31" s="226">
        <f t="shared" si="0"/>
        <v>456</v>
      </c>
      <c r="R31" s="225">
        <f t="shared" si="0"/>
        <v>53090.270000000004</v>
      </c>
      <c r="S31" s="225">
        <f t="shared" si="0"/>
        <v>55601.43</v>
      </c>
      <c r="T31" s="226">
        <f t="shared" si="0"/>
        <v>529755</v>
      </c>
      <c r="U31" s="222"/>
      <c r="V31" s="223">
        <f aca="true" t="shared" si="1" ref="V31:AA31">SUM(V6:V30)</f>
        <v>0</v>
      </c>
      <c r="W31" s="223">
        <f t="shared" si="1"/>
        <v>55</v>
      </c>
      <c r="X31" s="223">
        <f t="shared" si="1"/>
        <v>55</v>
      </c>
      <c r="Y31" s="225">
        <f t="shared" si="1"/>
        <v>6146.13</v>
      </c>
      <c r="Z31" s="225">
        <f t="shared" si="1"/>
        <v>10465.990000000002</v>
      </c>
      <c r="AA31" s="226">
        <f t="shared" si="1"/>
        <v>65000</v>
      </c>
      <c r="AB31" s="224"/>
    </row>
    <row r="32" spans="2:29" ht="23.25" customHeight="1" hidden="1" thickBot="1">
      <c r="B32" s="9">
        <f>COUNTIF(B6:B30,"*")</f>
        <v>10</v>
      </c>
      <c r="G32" s="372">
        <f>COUNTIF(G6:G30,"*")</f>
        <v>6</v>
      </c>
      <c r="H32" s="84">
        <f>H31</f>
        <v>5</v>
      </c>
      <c r="I32" s="84">
        <f aca="true" t="shared" si="2" ref="I32:T32">I31</f>
        <v>0</v>
      </c>
      <c r="J32" s="84">
        <f t="shared" si="2"/>
        <v>0</v>
      </c>
      <c r="K32" s="84">
        <f t="shared" si="2"/>
        <v>227</v>
      </c>
      <c r="L32" s="84">
        <f t="shared" si="2"/>
        <v>182</v>
      </c>
      <c r="M32" s="84">
        <f t="shared" si="2"/>
        <v>42</v>
      </c>
      <c r="N32" s="84">
        <f t="shared" si="2"/>
        <v>0</v>
      </c>
      <c r="O32" s="84">
        <f t="shared" si="2"/>
        <v>0</v>
      </c>
      <c r="P32" s="84">
        <f t="shared" si="2"/>
        <v>0</v>
      </c>
      <c r="Q32" s="84">
        <f t="shared" si="2"/>
        <v>456</v>
      </c>
      <c r="R32" s="94">
        <f t="shared" si="2"/>
        <v>53090.270000000004</v>
      </c>
      <c r="S32" s="94">
        <f t="shared" si="2"/>
        <v>55601.43</v>
      </c>
      <c r="T32" s="91">
        <f t="shared" si="2"/>
        <v>529755</v>
      </c>
      <c r="U32" s="230">
        <f>COUNTIF(U6:U25,"*")+COUNTIF(U6:U25,"&gt;0")</f>
        <v>4</v>
      </c>
      <c r="V32" s="179">
        <f aca="true" t="shared" si="3" ref="V32:AA32">V31</f>
        <v>0</v>
      </c>
      <c r="W32" s="179">
        <f t="shared" si="3"/>
        <v>55</v>
      </c>
      <c r="X32" s="179">
        <f t="shared" si="3"/>
        <v>55</v>
      </c>
      <c r="Y32" s="93">
        <f t="shared" si="3"/>
        <v>6146.13</v>
      </c>
      <c r="Z32" s="93">
        <f t="shared" si="3"/>
        <v>10465.990000000002</v>
      </c>
      <c r="AA32" s="386">
        <f t="shared" si="3"/>
        <v>65000</v>
      </c>
      <c r="AB32" s="15"/>
      <c r="AC32" s="384"/>
    </row>
    <row r="33" spans="1:31" s="37" customFormat="1" ht="35.25" customHeight="1">
      <c r="A33" s="486" t="str">
        <f>'1月 '!A40:B40</f>
        <v>去(111)年</v>
      </c>
      <c r="B33" s="487"/>
      <c r="C33" s="488" t="s">
        <v>74</v>
      </c>
      <c r="D33" s="488"/>
      <c r="E33" s="488"/>
      <c r="F33" s="489"/>
      <c r="G33" s="32"/>
      <c r="H33" s="32">
        <v>9</v>
      </c>
      <c r="I33" s="32">
        <v>148</v>
      </c>
      <c r="J33" s="32">
        <v>2</v>
      </c>
      <c r="K33" s="32">
        <v>669</v>
      </c>
      <c r="L33" s="32">
        <v>401</v>
      </c>
      <c r="M33" s="32">
        <v>0</v>
      </c>
      <c r="N33" s="32">
        <v>0</v>
      </c>
      <c r="O33" s="32">
        <v>0</v>
      </c>
      <c r="P33" s="32">
        <v>0</v>
      </c>
      <c r="Q33" s="97">
        <v>1229</v>
      </c>
      <c r="R33" s="96">
        <v>154434.92</v>
      </c>
      <c r="S33" s="96">
        <v>160756.19999999995</v>
      </c>
      <c r="T33" s="97">
        <v>1376650</v>
      </c>
      <c r="U33" s="32"/>
      <c r="V33" s="32">
        <v>2</v>
      </c>
      <c r="W33" s="32">
        <v>148</v>
      </c>
      <c r="X33" s="32">
        <v>150</v>
      </c>
      <c r="Y33" s="96">
        <v>12122.59</v>
      </c>
      <c r="Z33" s="96">
        <v>39702.66</v>
      </c>
      <c r="AA33" s="97">
        <v>250180</v>
      </c>
      <c r="AB33" s="36"/>
      <c r="AC33" s="385"/>
      <c r="AE33" s="216"/>
    </row>
    <row r="34" spans="1:29" s="37" customFormat="1" ht="35.25" customHeight="1" thickBot="1">
      <c r="A34" s="499" t="str">
        <f>'1月 '!A41:F41</f>
        <v>111與112年同月推案增減率</v>
      </c>
      <c r="B34" s="500"/>
      <c r="C34" s="500"/>
      <c r="D34" s="500"/>
      <c r="E34" s="500"/>
      <c r="F34" s="500"/>
      <c r="G34" s="38"/>
      <c r="H34" s="38"/>
      <c r="I34" s="38"/>
      <c r="J34" s="38"/>
      <c r="K34" s="38"/>
      <c r="L34" s="38"/>
      <c r="M34" s="38"/>
      <c r="N34" s="38"/>
      <c r="O34" s="39"/>
      <c r="P34" s="483">
        <f>(Q31-Q33)/Q33</f>
        <v>-0.628966639544345</v>
      </c>
      <c r="Q34" s="501"/>
      <c r="R34" s="40"/>
      <c r="S34" s="40"/>
      <c r="T34" s="41">
        <f>(T31-T33)/T33</f>
        <v>-0.615185413866996</v>
      </c>
      <c r="U34" s="42"/>
      <c r="V34" s="483">
        <f>(X31-X33)/X33</f>
        <v>-0.6333333333333333</v>
      </c>
      <c r="W34" s="484"/>
      <c r="X34" s="485"/>
      <c r="Y34" s="40"/>
      <c r="Z34" s="40"/>
      <c r="AA34" s="43">
        <f>(AA31-AA33)/AA33</f>
        <v>-0.7401870653129746</v>
      </c>
      <c r="AB34" s="44"/>
      <c r="AC34" s="385"/>
    </row>
    <row r="35" spans="1:28" ht="15.75">
      <c r="A35" s="46" t="s">
        <v>400</v>
      </c>
      <c r="B35" s="46"/>
      <c r="C35" s="347"/>
      <c r="D35" s="46"/>
      <c r="E35" s="46"/>
      <c r="F35" s="46"/>
      <c r="G35" s="46" t="s">
        <v>401</v>
      </c>
      <c r="H35" s="46"/>
      <c r="I35" s="46"/>
      <c r="J35" s="46"/>
      <c r="K35" s="46"/>
      <c r="L35" s="46"/>
      <c r="M35" s="46"/>
      <c r="N35" s="46"/>
      <c r="O35" s="46" t="s">
        <v>402</v>
      </c>
      <c r="P35" s="46"/>
      <c r="Q35" s="46"/>
      <c r="R35" s="46"/>
      <c r="S35" s="46"/>
      <c r="T35" s="46" t="s">
        <v>403</v>
      </c>
      <c r="U35" s="46"/>
      <c r="V35" s="46"/>
      <c r="W35" s="46"/>
      <c r="X35" s="46"/>
      <c r="Y35" s="46"/>
      <c r="Z35" s="46"/>
      <c r="AA35" s="46"/>
      <c r="AB35" s="46"/>
    </row>
    <row r="36" ht="15.75">
      <c r="B36" s="46"/>
    </row>
  </sheetData>
  <sheetProtection/>
  <mergeCells count="34">
    <mergeCell ref="A31:F31"/>
    <mergeCell ref="A33:B33"/>
    <mergeCell ref="C33:F33"/>
    <mergeCell ref="A34:F34"/>
    <mergeCell ref="P34:Q34"/>
    <mergeCell ref="V34:X34"/>
    <mergeCell ref="R3:R5"/>
    <mergeCell ref="U3:U5"/>
    <mergeCell ref="V3:X3"/>
    <mergeCell ref="S3:S5"/>
    <mergeCell ref="H4:H5"/>
    <mergeCell ref="I4:I5"/>
    <mergeCell ref="J4:P4"/>
    <mergeCell ref="Q4:Q5"/>
    <mergeCell ref="AB2:AB5"/>
    <mergeCell ref="A3:A5"/>
    <mergeCell ref="B3:B5"/>
    <mergeCell ref="C3:C5"/>
    <mergeCell ref="D3:D5"/>
    <mergeCell ref="AA3:AA5"/>
    <mergeCell ref="V4:V5"/>
    <mergeCell ref="W4:W5"/>
    <mergeCell ref="X4:X5"/>
    <mergeCell ref="Y3:Y5"/>
    <mergeCell ref="A1:Q1"/>
    <mergeCell ref="A2:F2"/>
    <mergeCell ref="G2:T2"/>
    <mergeCell ref="T3:T5"/>
    <mergeCell ref="E3:E5"/>
    <mergeCell ref="U2:AA2"/>
    <mergeCell ref="Z3:Z5"/>
    <mergeCell ref="F3:F5"/>
    <mergeCell ref="G3:G5"/>
    <mergeCell ref="H3:Q3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5" r:id="rId1"/>
  <headerFooter alignWithMargins="0">
    <oddFooter>&amp;R&amp;16&amp;F&amp;A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K45"/>
  <sheetViews>
    <sheetView zoomScale="70" zoomScaleNormal="70" zoomScaleSheetLayoutView="85" zoomScalePageLayoutView="0" workbookViewId="0" topLeftCell="A10">
      <selection activeCell="AC14" sqref="AC14"/>
    </sheetView>
  </sheetViews>
  <sheetFormatPr defaultColWidth="0" defaultRowHeight="16.5"/>
  <cols>
    <col min="1" max="1" width="4.125" style="9" customWidth="1"/>
    <col min="2" max="2" width="7.875" style="9" customWidth="1"/>
    <col min="3" max="3" width="6.75390625" style="30" customWidth="1"/>
    <col min="4" max="5" width="7.25390625" style="9" customWidth="1"/>
    <col min="6" max="6" width="8.25390625" style="9" customWidth="1"/>
    <col min="7" max="10" width="5.25390625" style="9" customWidth="1"/>
    <col min="11" max="11" width="8.25390625" style="9" bestFit="1" customWidth="1"/>
    <col min="12" max="12" width="6.75390625" style="9" bestFit="1" customWidth="1"/>
    <col min="13" max="16" width="5.25390625" style="9" customWidth="1"/>
    <col min="17" max="17" width="7.375" style="9" customWidth="1"/>
    <col min="18" max="19" width="13.75390625" style="9" bestFit="1" customWidth="1"/>
    <col min="20" max="20" width="12.50390625" style="31" bestFit="1" customWidth="1"/>
    <col min="21" max="21" width="5.125" style="9" customWidth="1"/>
    <col min="22" max="24" width="5.75390625" style="9" customWidth="1"/>
    <col min="25" max="25" width="11.375" style="9" customWidth="1"/>
    <col min="26" max="26" width="11.875" style="9" bestFit="1" customWidth="1"/>
    <col min="27" max="27" width="10.25390625" style="9" customWidth="1"/>
    <col min="28" max="28" width="9.75390625" style="9" customWidth="1"/>
    <col min="29" max="30" width="7.75390625" style="175" bestFit="1" customWidth="1"/>
    <col min="31" max="31" width="6.875" style="9" customWidth="1"/>
    <col min="32" max="32" width="6.75390625" style="9" customWidth="1"/>
    <col min="33" max="35" width="0" style="9" hidden="1" customWidth="1"/>
    <col min="36" max="37" width="9.00390625" style="9" hidden="1" customWidth="1"/>
    <col min="38" max="38" width="0" style="9" hidden="1" customWidth="1"/>
    <col min="39" max="16384" width="9.00390625" style="9" hidden="1" customWidth="1"/>
  </cols>
  <sheetData>
    <row r="1" spans="1:28" ht="42" customHeight="1" thickBot="1">
      <c r="A1" s="502" t="s">
        <v>73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47" t="str">
        <f>'1月 '!R1</f>
        <v>112年</v>
      </c>
      <c r="S1" s="147" t="s">
        <v>229</v>
      </c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30" customHeight="1">
      <c r="A2" s="510" t="s">
        <v>1</v>
      </c>
      <c r="B2" s="511"/>
      <c r="C2" s="511"/>
      <c r="D2" s="511"/>
      <c r="E2" s="511"/>
      <c r="F2" s="512"/>
      <c r="G2" s="513" t="s">
        <v>2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473" t="s">
        <v>3</v>
      </c>
      <c r="V2" s="474"/>
      <c r="W2" s="474"/>
      <c r="X2" s="474"/>
      <c r="Y2" s="474"/>
      <c r="Z2" s="474"/>
      <c r="AA2" s="475"/>
      <c r="AB2" s="467" t="s">
        <v>45</v>
      </c>
    </row>
    <row r="3" spans="1:28" ht="20.25" customHeight="1">
      <c r="A3" s="490" t="s">
        <v>4</v>
      </c>
      <c r="B3" s="479" t="s">
        <v>109</v>
      </c>
      <c r="C3" s="503" t="s">
        <v>6</v>
      </c>
      <c r="D3" s="503" t="s">
        <v>46</v>
      </c>
      <c r="E3" s="479" t="s">
        <v>239</v>
      </c>
      <c r="F3" s="479" t="s">
        <v>108</v>
      </c>
      <c r="G3" s="470" t="s">
        <v>48</v>
      </c>
      <c r="H3" s="507" t="s">
        <v>49</v>
      </c>
      <c r="I3" s="508"/>
      <c r="J3" s="508"/>
      <c r="K3" s="508"/>
      <c r="L3" s="508"/>
      <c r="M3" s="508"/>
      <c r="N3" s="508"/>
      <c r="O3" s="508"/>
      <c r="P3" s="508"/>
      <c r="Q3" s="509"/>
      <c r="R3" s="479" t="s">
        <v>105</v>
      </c>
      <c r="S3" s="506" t="s">
        <v>55</v>
      </c>
      <c r="T3" s="496" t="s">
        <v>107</v>
      </c>
      <c r="U3" s="476" t="s">
        <v>52</v>
      </c>
      <c r="V3" s="477" t="s">
        <v>53</v>
      </c>
      <c r="W3" s="477"/>
      <c r="X3" s="477"/>
      <c r="Y3" s="506" t="s">
        <v>54</v>
      </c>
      <c r="Z3" s="506" t="s">
        <v>105</v>
      </c>
      <c r="AA3" s="482" t="s">
        <v>57</v>
      </c>
      <c r="AB3" s="468"/>
    </row>
    <row r="4" spans="1:28" ht="20.25" customHeight="1">
      <c r="A4" s="491"/>
      <c r="B4" s="480"/>
      <c r="C4" s="504"/>
      <c r="D4" s="504"/>
      <c r="E4" s="480"/>
      <c r="F4" s="480"/>
      <c r="G4" s="471"/>
      <c r="H4" s="470" t="s">
        <v>58</v>
      </c>
      <c r="I4" s="470" t="s">
        <v>59</v>
      </c>
      <c r="J4" s="514" t="s">
        <v>60</v>
      </c>
      <c r="K4" s="515"/>
      <c r="L4" s="515"/>
      <c r="M4" s="515"/>
      <c r="N4" s="515"/>
      <c r="O4" s="515"/>
      <c r="P4" s="516"/>
      <c r="Q4" s="470" t="s">
        <v>61</v>
      </c>
      <c r="R4" s="480"/>
      <c r="S4" s="506"/>
      <c r="T4" s="497"/>
      <c r="U4" s="476"/>
      <c r="V4" s="478" t="s">
        <v>62</v>
      </c>
      <c r="W4" s="478" t="s">
        <v>63</v>
      </c>
      <c r="X4" s="478" t="s">
        <v>61</v>
      </c>
      <c r="Y4" s="506"/>
      <c r="Z4" s="506"/>
      <c r="AA4" s="482"/>
      <c r="AB4" s="468"/>
    </row>
    <row r="5" spans="1:30" s="15" customFormat="1" ht="20.25" customHeight="1">
      <c r="A5" s="492"/>
      <c r="B5" s="481"/>
      <c r="C5" s="505"/>
      <c r="D5" s="505"/>
      <c r="E5" s="481"/>
      <c r="F5" s="481"/>
      <c r="G5" s="472"/>
      <c r="H5" s="472"/>
      <c r="I5" s="472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2" t="s">
        <v>70</v>
      </c>
      <c r="Q5" s="472"/>
      <c r="R5" s="481"/>
      <c r="S5" s="506"/>
      <c r="T5" s="498"/>
      <c r="U5" s="476"/>
      <c r="V5" s="478"/>
      <c r="W5" s="478"/>
      <c r="X5" s="478"/>
      <c r="Y5" s="506"/>
      <c r="Z5" s="506"/>
      <c r="AA5" s="482"/>
      <c r="AB5" s="469"/>
      <c r="AC5" s="383"/>
      <c r="AD5" s="383"/>
    </row>
    <row r="6" spans="1:37" ht="35.25" customHeight="1">
      <c r="A6" s="76">
        <v>1</v>
      </c>
      <c r="B6" s="78" t="s">
        <v>404</v>
      </c>
      <c r="C6" s="172" t="s">
        <v>127</v>
      </c>
      <c r="D6" s="50" t="s">
        <v>405</v>
      </c>
      <c r="E6" s="324" t="s">
        <v>406</v>
      </c>
      <c r="F6" s="78" t="s">
        <v>253</v>
      </c>
      <c r="G6" s="63" t="s">
        <v>257</v>
      </c>
      <c r="H6" s="56">
        <v>2</v>
      </c>
      <c r="I6" s="56">
        <v>0</v>
      </c>
      <c r="J6" s="56">
        <v>0</v>
      </c>
      <c r="K6" s="56">
        <v>0</v>
      </c>
      <c r="L6" s="56">
        <v>58</v>
      </c>
      <c r="M6" s="56">
        <v>26</v>
      </c>
      <c r="N6" s="56">
        <v>0</v>
      </c>
      <c r="O6" s="56">
        <v>0</v>
      </c>
      <c r="P6" s="64">
        <v>0</v>
      </c>
      <c r="Q6" s="20">
        <v>86</v>
      </c>
      <c r="R6" s="309">
        <v>13588.35</v>
      </c>
      <c r="S6" s="309">
        <v>14097.43</v>
      </c>
      <c r="T6" s="66">
        <v>130000</v>
      </c>
      <c r="U6" s="67"/>
      <c r="V6" s="56"/>
      <c r="W6" s="56"/>
      <c r="X6" s="20">
        <v>0</v>
      </c>
      <c r="Y6" s="309"/>
      <c r="Z6" s="309"/>
      <c r="AA6" s="51"/>
      <c r="AB6" s="154"/>
      <c r="AC6" s="198">
        <v>30.484426318534833</v>
      </c>
      <c r="AD6" s="198"/>
      <c r="AE6" s="191"/>
      <c r="AF6" s="191"/>
      <c r="AG6" s="191"/>
      <c r="AH6" s="191"/>
      <c r="AI6" s="191"/>
      <c r="AJ6" s="191"/>
      <c r="AK6" s="191"/>
    </row>
    <row r="7" spans="1:29" ht="35.25" customHeight="1">
      <c r="A7" s="16">
        <v>2</v>
      </c>
      <c r="B7" s="78" t="s">
        <v>407</v>
      </c>
      <c r="C7" s="172" t="s">
        <v>129</v>
      </c>
      <c r="D7" s="50" t="s">
        <v>408</v>
      </c>
      <c r="E7" s="324" t="s">
        <v>409</v>
      </c>
      <c r="F7" s="78" t="s">
        <v>410</v>
      </c>
      <c r="G7" s="19"/>
      <c r="H7" s="20"/>
      <c r="I7" s="20"/>
      <c r="J7" s="20"/>
      <c r="K7" s="20"/>
      <c r="L7" s="20"/>
      <c r="M7" s="20"/>
      <c r="N7" s="20"/>
      <c r="O7" s="20"/>
      <c r="P7" s="21"/>
      <c r="Q7" s="20">
        <v>0</v>
      </c>
      <c r="R7" s="308"/>
      <c r="S7" s="308"/>
      <c r="T7" s="23"/>
      <c r="U7" s="24">
        <v>4</v>
      </c>
      <c r="V7" s="20">
        <v>9</v>
      </c>
      <c r="W7" s="20">
        <v>0</v>
      </c>
      <c r="X7" s="20">
        <v>9</v>
      </c>
      <c r="Y7" s="308">
        <v>822.83</v>
      </c>
      <c r="Z7" s="308">
        <v>2496.77</v>
      </c>
      <c r="AA7" s="26">
        <v>30000</v>
      </c>
      <c r="AB7" s="27"/>
      <c r="AC7" s="199">
        <v>3333.3333333333335</v>
      </c>
    </row>
    <row r="8" spans="1:37" s="241" customFormat="1" ht="35.25" customHeight="1">
      <c r="A8" s="76">
        <v>3</v>
      </c>
      <c r="B8" s="78" t="s">
        <v>411</v>
      </c>
      <c r="C8" s="172" t="s">
        <v>129</v>
      </c>
      <c r="D8" s="75" t="s">
        <v>412</v>
      </c>
      <c r="E8" s="324" t="s">
        <v>413</v>
      </c>
      <c r="F8" s="78" t="s">
        <v>313</v>
      </c>
      <c r="G8" s="63"/>
      <c r="H8" s="56"/>
      <c r="I8" s="56"/>
      <c r="J8" s="56"/>
      <c r="K8" s="56"/>
      <c r="L8" s="56"/>
      <c r="M8" s="56"/>
      <c r="N8" s="56"/>
      <c r="O8" s="56"/>
      <c r="P8" s="64"/>
      <c r="Q8" s="20">
        <v>0</v>
      </c>
      <c r="R8" s="309"/>
      <c r="S8" s="309"/>
      <c r="T8" s="66"/>
      <c r="U8" s="67">
        <v>3</v>
      </c>
      <c r="V8" s="56">
        <v>0</v>
      </c>
      <c r="W8" s="56">
        <v>4</v>
      </c>
      <c r="X8" s="20">
        <v>4</v>
      </c>
      <c r="Y8" s="309">
        <v>369</v>
      </c>
      <c r="Z8" s="309">
        <v>752.15</v>
      </c>
      <c r="AA8" s="51">
        <v>8000</v>
      </c>
      <c r="AB8" s="240"/>
      <c r="AC8" s="199">
        <v>2000</v>
      </c>
      <c r="AD8" s="198"/>
      <c r="AE8" s="191"/>
      <c r="AF8" s="191"/>
      <c r="AG8" s="9"/>
      <c r="AH8" s="9"/>
      <c r="AI8" s="9"/>
      <c r="AJ8" s="9"/>
      <c r="AK8" s="9"/>
    </row>
    <row r="9" spans="1:32" ht="35.25" customHeight="1">
      <c r="A9" s="16">
        <v>4</v>
      </c>
      <c r="B9" s="78" t="s">
        <v>414</v>
      </c>
      <c r="C9" s="172" t="s">
        <v>133</v>
      </c>
      <c r="D9" s="75" t="s">
        <v>415</v>
      </c>
      <c r="E9" s="324" t="s">
        <v>416</v>
      </c>
      <c r="F9" s="78" t="s">
        <v>313</v>
      </c>
      <c r="G9" s="63"/>
      <c r="H9" s="56"/>
      <c r="I9" s="56"/>
      <c r="J9" s="56"/>
      <c r="K9" s="56"/>
      <c r="L9" s="56"/>
      <c r="M9" s="56"/>
      <c r="N9" s="56"/>
      <c r="O9" s="56"/>
      <c r="P9" s="64"/>
      <c r="Q9" s="20">
        <v>0</v>
      </c>
      <c r="R9" s="309"/>
      <c r="S9" s="309"/>
      <c r="T9" s="66"/>
      <c r="U9" s="390">
        <v>5</v>
      </c>
      <c r="V9" s="56">
        <v>0</v>
      </c>
      <c r="W9" s="56">
        <v>10</v>
      </c>
      <c r="X9" s="20">
        <v>10</v>
      </c>
      <c r="Y9" s="309">
        <v>998.12</v>
      </c>
      <c r="Z9" s="309">
        <v>2622.49</v>
      </c>
      <c r="AA9" s="51">
        <v>38700</v>
      </c>
      <c r="AB9" s="68"/>
      <c r="AC9" s="199">
        <v>3870</v>
      </c>
      <c r="AD9" s="198"/>
      <c r="AE9" s="191"/>
      <c r="AF9" s="191"/>
    </row>
    <row r="10" spans="1:32" ht="35.25" customHeight="1">
      <c r="A10" s="76">
        <v>5</v>
      </c>
      <c r="B10" s="78" t="s">
        <v>283</v>
      </c>
      <c r="C10" s="172" t="s">
        <v>133</v>
      </c>
      <c r="D10" s="50" t="s">
        <v>417</v>
      </c>
      <c r="E10" s="324" t="s">
        <v>418</v>
      </c>
      <c r="F10" s="78" t="s">
        <v>313</v>
      </c>
      <c r="G10" s="63"/>
      <c r="H10" s="56"/>
      <c r="I10" s="56"/>
      <c r="J10" s="56"/>
      <c r="K10" s="56"/>
      <c r="L10" s="56"/>
      <c r="M10" s="56"/>
      <c r="N10" s="56"/>
      <c r="O10" s="56"/>
      <c r="P10" s="64"/>
      <c r="Q10" s="20">
        <v>0</v>
      </c>
      <c r="R10" s="309"/>
      <c r="S10" s="309"/>
      <c r="T10" s="66"/>
      <c r="U10" s="67">
        <v>4</v>
      </c>
      <c r="V10" s="56">
        <v>0</v>
      </c>
      <c r="W10" s="56">
        <v>7</v>
      </c>
      <c r="X10" s="20">
        <v>7</v>
      </c>
      <c r="Y10" s="309">
        <v>736.51</v>
      </c>
      <c r="Z10" s="309">
        <v>1261.69</v>
      </c>
      <c r="AA10" s="51">
        <v>18116</v>
      </c>
      <c r="AB10" s="68"/>
      <c r="AC10" s="199">
        <v>2588</v>
      </c>
      <c r="AD10" s="198"/>
      <c r="AE10" s="191"/>
      <c r="AF10" s="191"/>
    </row>
    <row r="11" spans="1:37" s="191" customFormat="1" ht="35.25" customHeight="1">
      <c r="A11" s="392">
        <v>6</v>
      </c>
      <c r="B11" s="393" t="s">
        <v>283</v>
      </c>
      <c r="C11" s="327" t="s">
        <v>133</v>
      </c>
      <c r="D11" s="326" t="s">
        <v>419</v>
      </c>
      <c r="E11" s="394" t="s">
        <v>420</v>
      </c>
      <c r="F11" s="393" t="s">
        <v>313</v>
      </c>
      <c r="G11" s="395" t="s">
        <v>320</v>
      </c>
      <c r="H11" s="396">
        <v>0</v>
      </c>
      <c r="I11" s="396">
        <v>0</v>
      </c>
      <c r="J11" s="396">
        <v>8</v>
      </c>
      <c r="K11" s="396">
        <v>12</v>
      </c>
      <c r="L11" s="396">
        <v>0</v>
      </c>
      <c r="M11" s="396">
        <v>0</v>
      </c>
      <c r="N11" s="396">
        <v>0</v>
      </c>
      <c r="O11" s="396">
        <v>0</v>
      </c>
      <c r="P11" s="396">
        <v>0</v>
      </c>
      <c r="Q11" s="329">
        <v>20</v>
      </c>
      <c r="R11" s="397">
        <v>1710.3</v>
      </c>
      <c r="S11" s="397">
        <v>1710.3</v>
      </c>
      <c r="T11" s="333">
        <v>17600</v>
      </c>
      <c r="U11" s="398" t="s">
        <v>421</v>
      </c>
      <c r="V11" s="399">
        <v>0</v>
      </c>
      <c r="W11" s="399">
        <v>19</v>
      </c>
      <c r="X11" s="329">
        <v>19</v>
      </c>
      <c r="Y11" s="397">
        <v>1600.56</v>
      </c>
      <c r="Z11" s="397">
        <v>3151.45</v>
      </c>
      <c r="AA11" s="334">
        <v>49172</v>
      </c>
      <c r="AB11" s="400" t="s">
        <v>422</v>
      </c>
      <c r="AC11" s="198">
        <v>34.0184869214864</v>
      </c>
      <c r="AD11" s="168">
        <v>2588</v>
      </c>
      <c r="AE11" s="9"/>
      <c r="AF11" s="9"/>
      <c r="AG11" s="9"/>
      <c r="AH11" s="9"/>
      <c r="AI11" s="9"/>
      <c r="AJ11" s="9"/>
      <c r="AK11" s="9"/>
    </row>
    <row r="12" spans="1:37" s="191" customFormat="1" ht="35.25" customHeight="1">
      <c r="A12" s="76">
        <v>7</v>
      </c>
      <c r="B12" s="78" t="s">
        <v>423</v>
      </c>
      <c r="C12" s="172" t="s">
        <v>135</v>
      </c>
      <c r="D12" s="50" t="s">
        <v>424</v>
      </c>
      <c r="E12" s="324" t="s">
        <v>425</v>
      </c>
      <c r="F12" s="78" t="s">
        <v>313</v>
      </c>
      <c r="G12" s="19"/>
      <c r="H12" s="20"/>
      <c r="I12" s="20"/>
      <c r="J12" s="20"/>
      <c r="K12" s="20"/>
      <c r="L12" s="20"/>
      <c r="M12" s="20"/>
      <c r="N12" s="20"/>
      <c r="O12" s="20"/>
      <c r="P12" s="21"/>
      <c r="Q12" s="20">
        <v>0</v>
      </c>
      <c r="R12" s="308"/>
      <c r="S12" s="308"/>
      <c r="T12" s="23"/>
      <c r="U12" s="24">
        <v>4</v>
      </c>
      <c r="V12" s="20">
        <v>0</v>
      </c>
      <c r="W12" s="20">
        <v>5</v>
      </c>
      <c r="X12" s="20">
        <v>5</v>
      </c>
      <c r="Y12" s="308">
        <v>358</v>
      </c>
      <c r="Z12" s="308">
        <v>923.05</v>
      </c>
      <c r="AA12" s="26">
        <v>7500</v>
      </c>
      <c r="AB12" s="27"/>
      <c r="AC12" s="199">
        <v>1500</v>
      </c>
      <c r="AD12" s="175"/>
      <c r="AE12" s="9"/>
      <c r="AF12" s="9"/>
      <c r="AG12" s="9"/>
      <c r="AH12" s="9"/>
      <c r="AI12" s="9"/>
      <c r="AJ12" s="9"/>
      <c r="AK12" s="9"/>
    </row>
    <row r="13" spans="1:37" s="241" customFormat="1" ht="35.25" customHeight="1">
      <c r="A13" s="16">
        <v>8</v>
      </c>
      <c r="B13" s="75" t="s">
        <v>423</v>
      </c>
      <c r="C13" s="172" t="s">
        <v>135</v>
      </c>
      <c r="D13" s="50" t="s">
        <v>424</v>
      </c>
      <c r="E13" s="324" t="s">
        <v>426</v>
      </c>
      <c r="F13" s="75" t="s">
        <v>313</v>
      </c>
      <c r="G13" s="19"/>
      <c r="H13" s="20"/>
      <c r="I13" s="20"/>
      <c r="J13" s="20"/>
      <c r="K13" s="20"/>
      <c r="L13" s="20"/>
      <c r="M13" s="20"/>
      <c r="N13" s="20"/>
      <c r="O13" s="20"/>
      <c r="P13" s="21"/>
      <c r="Q13" s="20">
        <v>0</v>
      </c>
      <c r="R13" s="308"/>
      <c r="S13" s="308"/>
      <c r="T13" s="23"/>
      <c r="U13" s="55">
        <v>4</v>
      </c>
      <c r="V13" s="20">
        <v>0</v>
      </c>
      <c r="W13" s="20">
        <v>3</v>
      </c>
      <c r="X13" s="20">
        <v>3</v>
      </c>
      <c r="Y13" s="308">
        <v>247</v>
      </c>
      <c r="Z13" s="308">
        <v>583.54</v>
      </c>
      <c r="AA13" s="26">
        <v>4500</v>
      </c>
      <c r="AB13" s="27"/>
      <c r="AC13" s="168">
        <v>1500</v>
      </c>
      <c r="AD13" s="175"/>
      <c r="AE13" s="9"/>
      <c r="AF13" s="9"/>
      <c r="AG13" s="9"/>
      <c r="AH13" s="9"/>
      <c r="AI13" s="9"/>
      <c r="AJ13" s="9"/>
      <c r="AK13" s="9"/>
    </row>
    <row r="14" spans="1:36" ht="35.25" customHeight="1">
      <c r="A14" s="76">
        <v>9</v>
      </c>
      <c r="B14" s="78" t="s">
        <v>423</v>
      </c>
      <c r="C14" s="172" t="s">
        <v>135</v>
      </c>
      <c r="D14" s="50" t="s">
        <v>424</v>
      </c>
      <c r="E14" s="324" t="s">
        <v>427</v>
      </c>
      <c r="F14" s="77" t="s">
        <v>282</v>
      </c>
      <c r="G14" s="63"/>
      <c r="H14" s="56"/>
      <c r="I14" s="56"/>
      <c r="J14" s="56"/>
      <c r="K14" s="56"/>
      <c r="L14" s="56"/>
      <c r="M14" s="56"/>
      <c r="N14" s="56"/>
      <c r="O14" s="56"/>
      <c r="P14" s="64"/>
      <c r="Q14" s="20">
        <v>0</v>
      </c>
      <c r="R14" s="309"/>
      <c r="S14" s="309"/>
      <c r="T14" s="66"/>
      <c r="U14" s="67">
        <v>4</v>
      </c>
      <c r="V14" s="56">
        <v>0</v>
      </c>
      <c r="W14" s="56">
        <v>14</v>
      </c>
      <c r="X14" s="20">
        <v>14</v>
      </c>
      <c r="Y14" s="309">
        <v>1164</v>
      </c>
      <c r="Z14" s="309">
        <v>2174.64</v>
      </c>
      <c r="AA14" s="51">
        <v>22500</v>
      </c>
      <c r="AB14" s="154"/>
      <c r="AC14" s="199">
        <v>1607.142857142857</v>
      </c>
      <c r="AD14" s="198"/>
      <c r="AE14" s="191"/>
      <c r="AF14" s="191"/>
      <c r="AG14" s="241"/>
      <c r="AH14" s="241"/>
      <c r="AI14" s="241"/>
      <c r="AJ14" s="241"/>
    </row>
    <row r="15" spans="1:37" ht="35.25" customHeight="1">
      <c r="A15" s="392">
        <v>10</v>
      </c>
      <c r="B15" s="393" t="s">
        <v>283</v>
      </c>
      <c r="C15" s="327" t="s">
        <v>137</v>
      </c>
      <c r="D15" s="326" t="s">
        <v>428</v>
      </c>
      <c r="E15" s="394" t="s">
        <v>429</v>
      </c>
      <c r="F15" s="401" t="s">
        <v>282</v>
      </c>
      <c r="G15" s="395" t="s">
        <v>320</v>
      </c>
      <c r="H15" s="399">
        <v>0</v>
      </c>
      <c r="I15" s="399">
        <v>0</v>
      </c>
      <c r="J15" s="399">
        <v>0</v>
      </c>
      <c r="K15" s="399">
        <v>16</v>
      </c>
      <c r="L15" s="399">
        <v>16</v>
      </c>
      <c r="M15" s="399">
        <v>0</v>
      </c>
      <c r="N15" s="399">
        <v>0</v>
      </c>
      <c r="O15" s="399">
        <v>0</v>
      </c>
      <c r="P15" s="402">
        <v>0</v>
      </c>
      <c r="Q15" s="329">
        <v>32</v>
      </c>
      <c r="R15" s="397">
        <v>2121.26</v>
      </c>
      <c r="S15" s="397">
        <v>2121.26</v>
      </c>
      <c r="T15" s="403">
        <v>16000</v>
      </c>
      <c r="U15" s="398" t="s">
        <v>421</v>
      </c>
      <c r="V15" s="399">
        <v>0</v>
      </c>
      <c r="W15" s="399">
        <v>10</v>
      </c>
      <c r="X15" s="329">
        <v>10</v>
      </c>
      <c r="Y15" s="397">
        <v>840.18</v>
      </c>
      <c r="Z15" s="397">
        <v>1517.26</v>
      </c>
      <c r="AA15" s="404">
        <v>21000</v>
      </c>
      <c r="AB15" s="400" t="s">
        <v>422</v>
      </c>
      <c r="AC15" s="198">
        <v>24.934502127731196</v>
      </c>
      <c r="AD15" s="199">
        <v>2100</v>
      </c>
      <c r="AE15" s="191"/>
      <c r="AF15" s="191"/>
      <c r="AG15" s="191"/>
      <c r="AH15" s="191"/>
      <c r="AI15" s="191"/>
      <c r="AJ15" s="191"/>
      <c r="AK15" s="191"/>
    </row>
    <row r="16" spans="1:37" ht="35.25" customHeight="1">
      <c r="A16" s="76">
        <v>11</v>
      </c>
      <c r="B16" s="78" t="s">
        <v>430</v>
      </c>
      <c r="C16" s="172" t="s">
        <v>145</v>
      </c>
      <c r="D16" s="158" t="s">
        <v>431</v>
      </c>
      <c r="E16" s="380" t="s">
        <v>432</v>
      </c>
      <c r="F16" s="77" t="s">
        <v>282</v>
      </c>
      <c r="G16" s="63"/>
      <c r="H16" s="56"/>
      <c r="I16" s="56"/>
      <c r="J16" s="56"/>
      <c r="K16" s="56"/>
      <c r="L16" s="56"/>
      <c r="M16" s="56"/>
      <c r="N16" s="56"/>
      <c r="O16" s="56"/>
      <c r="P16" s="64"/>
      <c r="Q16" s="20">
        <v>0</v>
      </c>
      <c r="R16" s="309"/>
      <c r="S16" s="309"/>
      <c r="T16" s="242"/>
      <c r="U16" s="391">
        <v>4</v>
      </c>
      <c r="V16" s="56">
        <v>0</v>
      </c>
      <c r="W16" s="56">
        <v>2</v>
      </c>
      <c r="X16" s="20">
        <v>2</v>
      </c>
      <c r="Y16" s="309">
        <v>154.88</v>
      </c>
      <c r="Z16" s="309">
        <v>293.61</v>
      </c>
      <c r="AA16" s="51">
        <v>3600</v>
      </c>
      <c r="AB16" s="68"/>
      <c r="AC16" s="168">
        <v>1800</v>
      </c>
      <c r="AD16" s="198"/>
      <c r="AE16" s="191"/>
      <c r="AF16" s="191"/>
      <c r="AK16" s="241"/>
    </row>
    <row r="17" spans="1:37" ht="35.25" customHeight="1">
      <c r="A17" s="16">
        <v>12</v>
      </c>
      <c r="B17" s="77" t="s">
        <v>433</v>
      </c>
      <c r="C17" s="172" t="s">
        <v>161</v>
      </c>
      <c r="D17" s="158" t="s">
        <v>434</v>
      </c>
      <c r="E17" s="380" t="s">
        <v>435</v>
      </c>
      <c r="F17" s="78" t="s">
        <v>436</v>
      </c>
      <c r="G17" s="63" t="s">
        <v>384</v>
      </c>
      <c r="H17" s="56">
        <v>4</v>
      </c>
      <c r="I17" s="56">
        <v>0</v>
      </c>
      <c r="J17" s="56">
        <v>0</v>
      </c>
      <c r="K17" s="56">
        <v>54</v>
      </c>
      <c r="L17" s="56">
        <v>56</v>
      </c>
      <c r="M17" s="56">
        <v>0</v>
      </c>
      <c r="N17" s="56">
        <v>0</v>
      </c>
      <c r="O17" s="56">
        <v>0</v>
      </c>
      <c r="P17" s="64">
        <v>0</v>
      </c>
      <c r="Q17" s="20">
        <v>114</v>
      </c>
      <c r="R17" s="309">
        <v>13711.92</v>
      </c>
      <c r="S17" s="309">
        <v>14401.56</v>
      </c>
      <c r="T17" s="66">
        <v>110450</v>
      </c>
      <c r="U17" s="67"/>
      <c r="V17" s="56"/>
      <c r="W17" s="56"/>
      <c r="X17" s="20">
        <v>0</v>
      </c>
      <c r="Y17" s="309"/>
      <c r="Z17" s="309"/>
      <c r="AA17" s="51"/>
      <c r="AB17" s="72"/>
      <c r="AC17" s="198">
        <v>25.35308445350009</v>
      </c>
      <c r="AD17" s="389"/>
      <c r="AE17" s="191"/>
      <c r="AF17" s="191"/>
      <c r="AG17" s="241"/>
      <c r="AH17" s="241"/>
      <c r="AI17" s="241"/>
      <c r="AJ17" s="241"/>
      <c r="AK17" s="241"/>
    </row>
    <row r="18" spans="1:29" ht="35.25" customHeight="1">
      <c r="A18" s="76">
        <v>13</v>
      </c>
      <c r="B18" s="78" t="s">
        <v>388</v>
      </c>
      <c r="C18" s="172" t="s">
        <v>161</v>
      </c>
      <c r="D18" s="50" t="s">
        <v>437</v>
      </c>
      <c r="E18" s="324" t="s">
        <v>438</v>
      </c>
      <c r="F18" s="77" t="s">
        <v>282</v>
      </c>
      <c r="G18" s="19"/>
      <c r="H18" s="20"/>
      <c r="I18" s="20"/>
      <c r="J18" s="20"/>
      <c r="K18" s="20"/>
      <c r="L18" s="20"/>
      <c r="M18" s="20"/>
      <c r="N18" s="20"/>
      <c r="O18" s="20"/>
      <c r="P18" s="21"/>
      <c r="Q18" s="20">
        <v>0</v>
      </c>
      <c r="R18" s="308"/>
      <c r="S18" s="308"/>
      <c r="T18" s="23"/>
      <c r="U18" s="60">
        <v>4</v>
      </c>
      <c r="V18" s="20">
        <v>0</v>
      </c>
      <c r="W18" s="20">
        <v>1</v>
      </c>
      <c r="X18" s="20">
        <v>1</v>
      </c>
      <c r="Y18" s="308">
        <v>69</v>
      </c>
      <c r="Z18" s="308">
        <v>145.63</v>
      </c>
      <c r="AA18" s="26">
        <v>1000</v>
      </c>
      <c r="AB18" s="27"/>
      <c r="AC18" s="168">
        <v>1000</v>
      </c>
    </row>
    <row r="19" spans="1:29" ht="34.5" customHeight="1">
      <c r="A19" s="16">
        <v>14</v>
      </c>
      <c r="B19" s="75" t="s">
        <v>439</v>
      </c>
      <c r="C19" s="172" t="s">
        <v>163</v>
      </c>
      <c r="D19" s="50" t="s">
        <v>440</v>
      </c>
      <c r="E19" s="324" t="s">
        <v>441</v>
      </c>
      <c r="F19" s="75" t="s">
        <v>313</v>
      </c>
      <c r="G19" s="19"/>
      <c r="H19" s="20"/>
      <c r="I19" s="20"/>
      <c r="J19" s="20"/>
      <c r="K19" s="20"/>
      <c r="L19" s="20"/>
      <c r="M19" s="20"/>
      <c r="N19" s="20"/>
      <c r="O19" s="20"/>
      <c r="P19" s="21"/>
      <c r="Q19" s="20">
        <v>0</v>
      </c>
      <c r="R19" s="308"/>
      <c r="S19" s="308"/>
      <c r="T19" s="23"/>
      <c r="U19" s="55">
        <v>5</v>
      </c>
      <c r="V19" s="20">
        <v>0</v>
      </c>
      <c r="W19" s="20">
        <v>24</v>
      </c>
      <c r="X19" s="20">
        <v>24</v>
      </c>
      <c r="Y19" s="308">
        <v>3459</v>
      </c>
      <c r="Z19" s="308">
        <v>8721.19</v>
      </c>
      <c r="AA19" s="26">
        <v>144000</v>
      </c>
      <c r="AB19" s="45"/>
      <c r="AC19" s="168">
        <v>6000</v>
      </c>
    </row>
    <row r="20" spans="1:28" ht="35.25" customHeight="1" hidden="1">
      <c r="A20" s="76"/>
      <c r="B20" s="75"/>
      <c r="C20" s="172"/>
      <c r="D20" s="50"/>
      <c r="E20" s="50"/>
      <c r="F20" s="17"/>
      <c r="G20" s="19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2"/>
      <c r="S20" s="25"/>
      <c r="T20" s="23"/>
      <c r="U20" s="55"/>
      <c r="V20" s="20"/>
      <c r="W20" s="20"/>
      <c r="X20" s="20"/>
      <c r="Y20" s="25"/>
      <c r="Z20" s="25"/>
      <c r="AA20" s="26"/>
      <c r="AB20" s="171"/>
    </row>
    <row r="21" spans="1:28" ht="35.25" customHeight="1" hidden="1">
      <c r="A21" s="16"/>
      <c r="B21" s="75"/>
      <c r="C21" s="172"/>
      <c r="D21" s="50"/>
      <c r="E21" s="50"/>
      <c r="F21" s="17"/>
      <c r="G21" s="19"/>
      <c r="H21" s="20"/>
      <c r="I21" s="20"/>
      <c r="J21" s="20"/>
      <c r="K21" s="20"/>
      <c r="L21" s="20"/>
      <c r="M21" s="20"/>
      <c r="N21" s="20"/>
      <c r="O21" s="20"/>
      <c r="P21" s="21"/>
      <c r="Q21" s="20"/>
      <c r="R21" s="22"/>
      <c r="S21" s="25"/>
      <c r="T21" s="23"/>
      <c r="U21" s="55"/>
      <c r="V21" s="20"/>
      <c r="W21" s="20"/>
      <c r="X21" s="20"/>
      <c r="Y21" s="25"/>
      <c r="Z21" s="25"/>
      <c r="AA21" s="26"/>
      <c r="AB21" s="27"/>
    </row>
    <row r="22" spans="1:28" ht="35.25" customHeight="1" hidden="1">
      <c r="A22" s="76"/>
      <c r="B22" s="75"/>
      <c r="C22" s="172"/>
      <c r="D22" s="50"/>
      <c r="E22" s="50"/>
      <c r="F22" s="75"/>
      <c r="G22" s="19"/>
      <c r="H22" s="20"/>
      <c r="I22" s="20"/>
      <c r="J22" s="20"/>
      <c r="K22" s="20"/>
      <c r="L22" s="20"/>
      <c r="M22" s="20"/>
      <c r="N22" s="20"/>
      <c r="O22" s="20"/>
      <c r="P22" s="21"/>
      <c r="Q22" s="20"/>
      <c r="R22" s="22"/>
      <c r="S22" s="25"/>
      <c r="T22" s="23"/>
      <c r="U22" s="55"/>
      <c r="V22" s="20"/>
      <c r="W22" s="20"/>
      <c r="X22" s="20"/>
      <c r="Y22" s="25"/>
      <c r="Z22" s="25"/>
      <c r="AA22" s="26"/>
      <c r="AB22" s="45"/>
    </row>
    <row r="23" spans="1:28" ht="35.25" customHeight="1" hidden="1">
      <c r="A23" s="16"/>
      <c r="B23" s="75"/>
      <c r="C23" s="172"/>
      <c r="D23" s="50"/>
      <c r="E23" s="50"/>
      <c r="F23" s="17"/>
      <c r="G23" s="19"/>
      <c r="H23" s="20"/>
      <c r="I23" s="20"/>
      <c r="J23" s="20"/>
      <c r="K23" s="20"/>
      <c r="L23" s="20"/>
      <c r="M23" s="20"/>
      <c r="N23" s="20"/>
      <c r="O23" s="20"/>
      <c r="P23" s="21"/>
      <c r="Q23" s="20"/>
      <c r="R23" s="22"/>
      <c r="S23" s="25"/>
      <c r="T23" s="23"/>
      <c r="U23" s="55"/>
      <c r="V23" s="20"/>
      <c r="W23" s="20"/>
      <c r="X23" s="20"/>
      <c r="Y23" s="25"/>
      <c r="Z23" s="25"/>
      <c r="AA23" s="26"/>
      <c r="AB23" s="58"/>
    </row>
    <row r="24" spans="1:28" ht="35.25" customHeight="1" hidden="1">
      <c r="A24" s="76"/>
      <c r="B24" s="75"/>
      <c r="C24" s="172"/>
      <c r="D24" s="50"/>
      <c r="E24" s="50"/>
      <c r="F24" s="17"/>
      <c r="G24" s="19"/>
      <c r="H24" s="20"/>
      <c r="I24" s="20"/>
      <c r="J24" s="20"/>
      <c r="K24" s="20"/>
      <c r="L24" s="20"/>
      <c r="M24" s="20"/>
      <c r="N24" s="20"/>
      <c r="O24" s="20"/>
      <c r="P24" s="21"/>
      <c r="Q24" s="20"/>
      <c r="R24" s="22"/>
      <c r="S24" s="25"/>
      <c r="T24" s="23"/>
      <c r="U24" s="55"/>
      <c r="V24" s="20"/>
      <c r="W24" s="20"/>
      <c r="X24" s="20"/>
      <c r="Y24" s="25"/>
      <c r="Z24" s="25"/>
      <c r="AA24" s="26"/>
      <c r="AB24" s="58"/>
    </row>
    <row r="25" spans="1:28" ht="35.25" customHeight="1" hidden="1">
      <c r="A25" s="16"/>
      <c r="B25" s="75"/>
      <c r="C25" s="172"/>
      <c r="D25" s="50"/>
      <c r="E25" s="50"/>
      <c r="F25" s="17"/>
      <c r="G25" s="19"/>
      <c r="H25" s="20"/>
      <c r="I25" s="20"/>
      <c r="J25" s="20"/>
      <c r="K25" s="20"/>
      <c r="L25" s="20"/>
      <c r="M25" s="20"/>
      <c r="N25" s="20"/>
      <c r="O25" s="20"/>
      <c r="P25" s="21"/>
      <c r="Q25" s="20"/>
      <c r="R25" s="22"/>
      <c r="S25" s="25"/>
      <c r="T25" s="23"/>
      <c r="U25" s="55"/>
      <c r="V25" s="20"/>
      <c r="W25" s="20"/>
      <c r="X25" s="20"/>
      <c r="Y25" s="25"/>
      <c r="Z25" s="25"/>
      <c r="AA25" s="26"/>
      <c r="AB25" s="27"/>
    </row>
    <row r="26" spans="1:28" ht="35.25" customHeight="1" hidden="1">
      <c r="A26" s="76"/>
      <c r="B26" s="75"/>
      <c r="C26" s="172"/>
      <c r="D26" s="75"/>
      <c r="E26" s="75"/>
      <c r="F26" s="75"/>
      <c r="G26" s="19"/>
      <c r="H26" s="20"/>
      <c r="I26" s="20"/>
      <c r="J26" s="20"/>
      <c r="K26" s="20"/>
      <c r="L26" s="20"/>
      <c r="M26" s="20"/>
      <c r="N26" s="20"/>
      <c r="O26" s="20"/>
      <c r="P26" s="21"/>
      <c r="Q26" s="20"/>
      <c r="R26" s="22"/>
      <c r="S26" s="25"/>
      <c r="T26" s="23"/>
      <c r="U26" s="55"/>
      <c r="V26" s="20"/>
      <c r="W26" s="20"/>
      <c r="X26" s="20"/>
      <c r="Y26" s="25"/>
      <c r="Z26" s="25"/>
      <c r="AA26" s="26"/>
      <c r="AB26" s="27"/>
    </row>
    <row r="27" spans="1:28" ht="35.25" customHeight="1" hidden="1">
      <c r="A27" s="16"/>
      <c r="B27" s="75"/>
      <c r="C27" s="172"/>
      <c r="D27" s="50"/>
      <c r="E27" s="50"/>
      <c r="F27" s="75"/>
      <c r="G27" s="19"/>
      <c r="H27" s="20"/>
      <c r="I27" s="20"/>
      <c r="J27" s="20"/>
      <c r="K27" s="20"/>
      <c r="L27" s="20"/>
      <c r="M27" s="20"/>
      <c r="N27" s="20"/>
      <c r="O27" s="20"/>
      <c r="P27" s="21"/>
      <c r="Q27" s="20"/>
      <c r="R27" s="22"/>
      <c r="S27" s="25"/>
      <c r="T27" s="23"/>
      <c r="U27" s="55"/>
      <c r="V27" s="20"/>
      <c r="W27" s="20"/>
      <c r="X27" s="20"/>
      <c r="Y27" s="25"/>
      <c r="Z27" s="25"/>
      <c r="AA27" s="26"/>
      <c r="AB27" s="58"/>
    </row>
    <row r="28" spans="1:28" ht="35.25" customHeight="1" hidden="1">
      <c r="A28" s="76"/>
      <c r="B28" s="75"/>
      <c r="C28" s="172"/>
      <c r="D28" s="50"/>
      <c r="E28" s="50"/>
      <c r="F28" s="75"/>
      <c r="G28" s="19"/>
      <c r="H28" s="20"/>
      <c r="I28" s="20"/>
      <c r="J28" s="20"/>
      <c r="K28" s="20"/>
      <c r="L28" s="20"/>
      <c r="M28" s="20"/>
      <c r="N28" s="20"/>
      <c r="O28" s="20"/>
      <c r="P28" s="21"/>
      <c r="Q28" s="20"/>
      <c r="R28" s="22"/>
      <c r="S28" s="25"/>
      <c r="T28" s="23"/>
      <c r="U28" s="55"/>
      <c r="V28" s="20"/>
      <c r="W28" s="20"/>
      <c r="X28" s="20"/>
      <c r="Y28" s="25"/>
      <c r="Z28" s="25"/>
      <c r="AA28" s="26"/>
      <c r="AB28" s="27"/>
    </row>
    <row r="29" spans="1:28" ht="39.75" customHeight="1" hidden="1">
      <c r="A29" s="16"/>
      <c r="B29" s="75"/>
      <c r="C29" s="172"/>
      <c r="D29" s="50"/>
      <c r="E29" s="50"/>
      <c r="F29" s="75"/>
      <c r="G29" s="19"/>
      <c r="H29" s="20"/>
      <c r="I29" s="20"/>
      <c r="J29" s="20"/>
      <c r="K29" s="20"/>
      <c r="L29" s="20"/>
      <c r="M29" s="20"/>
      <c r="N29" s="20"/>
      <c r="O29" s="20"/>
      <c r="P29" s="21"/>
      <c r="Q29" s="20"/>
      <c r="R29" s="22"/>
      <c r="S29" s="25"/>
      <c r="T29" s="23"/>
      <c r="U29" s="55"/>
      <c r="V29" s="20"/>
      <c r="W29" s="20"/>
      <c r="X29" s="20"/>
      <c r="Y29" s="25"/>
      <c r="Z29" s="25"/>
      <c r="AA29" s="26"/>
      <c r="AB29" s="27"/>
    </row>
    <row r="30" spans="1:28" ht="35.25" customHeight="1" hidden="1">
      <c r="A30" s="76"/>
      <c r="B30" s="75"/>
      <c r="C30" s="172"/>
      <c r="D30" s="50"/>
      <c r="E30" s="50"/>
      <c r="F30" s="75"/>
      <c r="G30" s="19"/>
      <c r="H30" s="20"/>
      <c r="I30" s="20"/>
      <c r="J30" s="20"/>
      <c r="K30" s="20"/>
      <c r="L30" s="20"/>
      <c r="M30" s="20"/>
      <c r="N30" s="20"/>
      <c r="O30" s="20"/>
      <c r="P30" s="21"/>
      <c r="Q30" s="20"/>
      <c r="R30" s="22"/>
      <c r="S30" s="25"/>
      <c r="T30" s="23"/>
      <c r="U30" s="55"/>
      <c r="V30" s="20"/>
      <c r="W30" s="20"/>
      <c r="X30" s="20"/>
      <c r="Y30" s="25"/>
      <c r="Z30" s="25"/>
      <c r="AA30" s="26"/>
      <c r="AB30" s="27"/>
    </row>
    <row r="31" spans="1:28" ht="35.25" customHeight="1" hidden="1">
      <c r="A31" s="16"/>
      <c r="B31" s="75"/>
      <c r="C31" s="172"/>
      <c r="D31" s="75"/>
      <c r="E31" s="75"/>
      <c r="F31" s="17"/>
      <c r="G31" s="19"/>
      <c r="H31" s="20"/>
      <c r="I31" s="20"/>
      <c r="J31" s="20"/>
      <c r="K31" s="20"/>
      <c r="L31" s="20"/>
      <c r="M31" s="20"/>
      <c r="N31" s="20"/>
      <c r="O31" s="20"/>
      <c r="P31" s="21"/>
      <c r="Q31" s="20"/>
      <c r="R31" s="22"/>
      <c r="S31" s="25"/>
      <c r="T31" s="23"/>
      <c r="U31" s="55"/>
      <c r="V31" s="20"/>
      <c r="W31" s="20"/>
      <c r="X31" s="20"/>
      <c r="Y31" s="25"/>
      <c r="Z31" s="25"/>
      <c r="AA31" s="26"/>
      <c r="AB31" s="27"/>
    </row>
    <row r="32" spans="1:28" ht="35.25" customHeight="1" hidden="1">
      <c r="A32" s="16">
        <v>14</v>
      </c>
      <c r="B32" s="75"/>
      <c r="C32" s="75"/>
      <c r="D32" s="50"/>
      <c r="E32" s="50"/>
      <c r="F32" s="75"/>
      <c r="G32" s="19"/>
      <c r="H32" s="20"/>
      <c r="I32" s="20"/>
      <c r="J32" s="20"/>
      <c r="K32" s="20"/>
      <c r="L32" s="20"/>
      <c r="M32" s="20"/>
      <c r="N32" s="20"/>
      <c r="O32" s="20"/>
      <c r="P32" s="21"/>
      <c r="Q32" s="20"/>
      <c r="R32" s="22"/>
      <c r="S32" s="25"/>
      <c r="T32" s="23"/>
      <c r="U32" s="24"/>
      <c r="V32" s="20"/>
      <c r="W32" s="20"/>
      <c r="X32" s="20"/>
      <c r="Y32" s="25"/>
      <c r="Z32" s="25"/>
      <c r="AA32" s="26"/>
      <c r="AB32" s="45"/>
    </row>
    <row r="33" spans="1:28" ht="35.25" customHeight="1" hidden="1">
      <c r="A33" s="16">
        <v>15</v>
      </c>
      <c r="B33" s="17"/>
      <c r="C33" s="18"/>
      <c r="D33" s="10"/>
      <c r="E33" s="10"/>
      <c r="F33" s="17"/>
      <c r="G33" s="19"/>
      <c r="H33" s="20"/>
      <c r="I33" s="20"/>
      <c r="J33" s="20"/>
      <c r="K33" s="20"/>
      <c r="L33" s="20"/>
      <c r="M33" s="20"/>
      <c r="N33" s="20"/>
      <c r="O33" s="20"/>
      <c r="P33" s="21"/>
      <c r="Q33" s="20">
        <f aca="true" t="shared" si="0" ref="Q33:Q38">SUM(H33:P33)</f>
        <v>0</v>
      </c>
      <c r="R33" s="22"/>
      <c r="S33" s="25"/>
      <c r="T33" s="23"/>
      <c r="U33" s="24"/>
      <c r="V33" s="20"/>
      <c r="W33" s="20"/>
      <c r="X33" s="20">
        <f aca="true" t="shared" si="1" ref="X33:X38">SUM(V33:W33)</f>
        <v>0</v>
      </c>
      <c r="Y33" s="25"/>
      <c r="Z33" s="25"/>
      <c r="AA33" s="26"/>
      <c r="AB33" s="27"/>
    </row>
    <row r="34" spans="1:28" ht="35.25" customHeight="1" hidden="1">
      <c r="A34" s="16">
        <v>16</v>
      </c>
      <c r="B34" s="17"/>
      <c r="C34" s="18"/>
      <c r="D34" s="10"/>
      <c r="E34" s="10"/>
      <c r="F34" s="17"/>
      <c r="G34" s="19"/>
      <c r="H34" s="20"/>
      <c r="I34" s="20"/>
      <c r="J34" s="20"/>
      <c r="K34" s="20"/>
      <c r="L34" s="20"/>
      <c r="M34" s="48"/>
      <c r="N34" s="20"/>
      <c r="O34" s="20"/>
      <c r="P34" s="21"/>
      <c r="Q34" s="20"/>
      <c r="R34" s="22"/>
      <c r="S34" s="25"/>
      <c r="T34" s="23"/>
      <c r="U34" s="24"/>
      <c r="V34" s="20"/>
      <c r="W34" s="20"/>
      <c r="X34" s="20">
        <f t="shared" si="1"/>
        <v>0</v>
      </c>
      <c r="Y34" s="25"/>
      <c r="Z34" s="25"/>
      <c r="AA34" s="26"/>
      <c r="AB34" s="27"/>
    </row>
    <row r="35" spans="1:28" ht="35.25" customHeight="1" hidden="1">
      <c r="A35" s="16">
        <v>17</v>
      </c>
      <c r="B35" s="17"/>
      <c r="C35" s="18"/>
      <c r="D35" s="10"/>
      <c r="E35" s="10"/>
      <c r="F35" s="17"/>
      <c r="G35" s="19"/>
      <c r="H35" s="20"/>
      <c r="I35" s="20"/>
      <c r="J35" s="20"/>
      <c r="K35" s="20"/>
      <c r="L35" s="20"/>
      <c r="M35" s="20"/>
      <c r="N35" s="20"/>
      <c r="O35" s="20"/>
      <c r="P35" s="21"/>
      <c r="Q35" s="20">
        <f t="shared" si="0"/>
        <v>0</v>
      </c>
      <c r="R35" s="22"/>
      <c r="S35" s="25"/>
      <c r="T35" s="23"/>
      <c r="U35" s="24"/>
      <c r="V35" s="20"/>
      <c r="W35" s="20"/>
      <c r="X35" s="20">
        <f t="shared" si="1"/>
        <v>0</v>
      </c>
      <c r="Y35" s="25"/>
      <c r="Z35" s="25"/>
      <c r="AA35" s="26"/>
      <c r="AB35" s="27"/>
    </row>
    <row r="36" spans="1:28" ht="35.25" customHeight="1" hidden="1">
      <c r="A36" s="16">
        <v>18</v>
      </c>
      <c r="B36" s="17"/>
      <c r="C36" s="18"/>
      <c r="D36" s="10"/>
      <c r="E36" s="10"/>
      <c r="F36" s="17"/>
      <c r="G36" s="19"/>
      <c r="H36" s="20"/>
      <c r="I36" s="20"/>
      <c r="J36" s="20"/>
      <c r="K36" s="20"/>
      <c r="L36" s="20"/>
      <c r="M36" s="20"/>
      <c r="N36" s="20"/>
      <c r="O36" s="20"/>
      <c r="P36" s="21"/>
      <c r="Q36" s="20">
        <f t="shared" si="0"/>
        <v>0</v>
      </c>
      <c r="R36" s="22"/>
      <c r="S36" s="25"/>
      <c r="T36" s="23"/>
      <c r="U36" s="24"/>
      <c r="V36" s="20"/>
      <c r="W36" s="20"/>
      <c r="X36" s="20">
        <f t="shared" si="1"/>
        <v>0</v>
      </c>
      <c r="Y36" s="25"/>
      <c r="Z36" s="25"/>
      <c r="AA36" s="26"/>
      <c r="AB36" s="27"/>
    </row>
    <row r="37" spans="1:28" ht="35.25" customHeight="1" hidden="1">
      <c r="A37" s="16">
        <v>19</v>
      </c>
      <c r="B37" s="17"/>
      <c r="C37" s="18"/>
      <c r="D37" s="10"/>
      <c r="E37" s="10"/>
      <c r="F37" s="17"/>
      <c r="G37" s="19"/>
      <c r="H37" s="20"/>
      <c r="I37" s="20"/>
      <c r="J37" s="20"/>
      <c r="K37" s="20"/>
      <c r="L37" s="20"/>
      <c r="M37" s="20"/>
      <c r="N37" s="20"/>
      <c r="O37" s="20"/>
      <c r="P37" s="21"/>
      <c r="Q37" s="20">
        <f t="shared" si="0"/>
        <v>0</v>
      </c>
      <c r="R37" s="22"/>
      <c r="S37" s="25"/>
      <c r="T37" s="23"/>
      <c r="U37" s="24"/>
      <c r="V37" s="20"/>
      <c r="W37" s="20"/>
      <c r="X37" s="20">
        <f t="shared" si="1"/>
        <v>0</v>
      </c>
      <c r="Y37" s="25"/>
      <c r="Z37" s="25"/>
      <c r="AA37" s="26"/>
      <c r="AB37" s="27"/>
    </row>
    <row r="38" spans="1:28" ht="35.25" customHeight="1" hidden="1">
      <c r="A38" s="16">
        <v>20</v>
      </c>
      <c r="B38" s="17"/>
      <c r="C38" s="18"/>
      <c r="D38" s="10"/>
      <c r="E38" s="10"/>
      <c r="F38" s="17"/>
      <c r="G38" s="19"/>
      <c r="H38" s="20"/>
      <c r="I38" s="20"/>
      <c r="J38" s="20"/>
      <c r="K38" s="20"/>
      <c r="L38" s="20"/>
      <c r="M38" s="20"/>
      <c r="N38" s="20"/>
      <c r="O38" s="20"/>
      <c r="P38" s="21"/>
      <c r="Q38" s="20">
        <f t="shared" si="0"/>
        <v>0</v>
      </c>
      <c r="R38" s="22"/>
      <c r="S38" s="25"/>
      <c r="T38" s="23"/>
      <c r="U38" s="24"/>
      <c r="V38" s="20"/>
      <c r="W38" s="20"/>
      <c r="X38" s="20">
        <f t="shared" si="1"/>
        <v>0</v>
      </c>
      <c r="Y38" s="25"/>
      <c r="Z38" s="25"/>
      <c r="AA38" s="26"/>
      <c r="AB38" s="27"/>
    </row>
    <row r="39" spans="1:30" s="160" customFormat="1" ht="34.5" customHeight="1" thickBot="1">
      <c r="A39" s="493" t="s">
        <v>37</v>
      </c>
      <c r="B39" s="494"/>
      <c r="C39" s="494"/>
      <c r="D39" s="494"/>
      <c r="E39" s="494"/>
      <c r="F39" s="495"/>
      <c r="G39" s="221"/>
      <c r="H39" s="221">
        <f>SUM(H6:H38)</f>
        <v>6</v>
      </c>
      <c r="I39" s="221">
        <f aca="true" t="shared" si="2" ref="I39:T39">SUM(I6:I38)</f>
        <v>0</v>
      </c>
      <c r="J39" s="221">
        <f t="shared" si="2"/>
        <v>8</v>
      </c>
      <c r="K39" s="226">
        <f t="shared" si="2"/>
        <v>82</v>
      </c>
      <c r="L39" s="226">
        <f t="shared" si="2"/>
        <v>130</v>
      </c>
      <c r="M39" s="221">
        <f t="shared" si="2"/>
        <v>26</v>
      </c>
      <c r="N39" s="221">
        <f t="shared" si="2"/>
        <v>0</v>
      </c>
      <c r="O39" s="221">
        <f t="shared" si="2"/>
        <v>0</v>
      </c>
      <c r="P39" s="221">
        <f t="shared" si="2"/>
        <v>0</v>
      </c>
      <c r="Q39" s="226">
        <f t="shared" si="2"/>
        <v>252</v>
      </c>
      <c r="R39" s="225">
        <f t="shared" si="2"/>
        <v>31131.83</v>
      </c>
      <c r="S39" s="225">
        <f t="shared" si="2"/>
        <v>32330.549999999996</v>
      </c>
      <c r="T39" s="226">
        <f t="shared" si="2"/>
        <v>274050</v>
      </c>
      <c r="U39" s="222"/>
      <c r="V39" s="223">
        <f aca="true" t="shared" si="3" ref="V39:AA39">SUM(V6:V38)</f>
        <v>9</v>
      </c>
      <c r="W39" s="223">
        <f t="shared" si="3"/>
        <v>99</v>
      </c>
      <c r="X39" s="223">
        <f t="shared" si="3"/>
        <v>108</v>
      </c>
      <c r="Y39" s="225">
        <f t="shared" si="3"/>
        <v>10819.080000000002</v>
      </c>
      <c r="Z39" s="225">
        <f t="shared" si="3"/>
        <v>24643.47</v>
      </c>
      <c r="AA39" s="226">
        <f t="shared" si="3"/>
        <v>348088</v>
      </c>
      <c r="AB39" s="224"/>
      <c r="AC39" s="198"/>
      <c r="AD39" s="198"/>
    </row>
    <row r="40" spans="2:29" ht="23.25" customHeight="1" hidden="1" thickBot="1">
      <c r="B40" s="9">
        <f>COUNTIF(B6:B38,"*")</f>
        <v>14</v>
      </c>
      <c r="G40" s="194">
        <f>COUNTIF(G6:G38,"*")</f>
        <v>4</v>
      </c>
      <c r="H40" s="9">
        <f>H39</f>
        <v>6</v>
      </c>
      <c r="I40" s="9">
        <f aca="true" t="shared" si="4" ref="I40:T40">I39</f>
        <v>0</v>
      </c>
      <c r="J40" s="9">
        <f t="shared" si="4"/>
        <v>8</v>
      </c>
      <c r="K40" s="9">
        <f t="shared" si="4"/>
        <v>82</v>
      </c>
      <c r="L40" s="9">
        <f t="shared" si="4"/>
        <v>130</v>
      </c>
      <c r="M40" s="9">
        <f t="shared" si="4"/>
        <v>26</v>
      </c>
      <c r="N40" s="9">
        <f t="shared" si="4"/>
        <v>0</v>
      </c>
      <c r="O40" s="9">
        <f t="shared" si="4"/>
        <v>0</v>
      </c>
      <c r="P40" s="9">
        <f t="shared" si="4"/>
        <v>0</v>
      </c>
      <c r="Q40" s="9">
        <f t="shared" si="4"/>
        <v>252</v>
      </c>
      <c r="R40" s="9">
        <f t="shared" si="4"/>
        <v>31131.83</v>
      </c>
      <c r="S40" s="9">
        <f t="shared" si="4"/>
        <v>32330.549999999996</v>
      </c>
      <c r="T40" s="9">
        <f t="shared" si="4"/>
        <v>274050</v>
      </c>
      <c r="U40" s="194">
        <f>COUNTIF(U6:U31,"*")+COUNTIF(U6:U31,"&gt;0")</f>
        <v>12</v>
      </c>
      <c r="V40" s="195">
        <f aca="true" t="shared" si="5" ref="V40:AA40">V39</f>
        <v>9</v>
      </c>
      <c r="W40" s="195">
        <f t="shared" si="5"/>
        <v>99</v>
      </c>
      <c r="X40" s="195">
        <f t="shared" si="5"/>
        <v>108</v>
      </c>
      <c r="Y40" s="217">
        <f t="shared" si="5"/>
        <v>10819.080000000002</v>
      </c>
      <c r="Z40" s="217">
        <f t="shared" si="5"/>
        <v>24643.47</v>
      </c>
      <c r="AA40" s="195">
        <f t="shared" si="5"/>
        <v>348088</v>
      </c>
      <c r="AB40" s="15"/>
      <c r="AC40" s="384"/>
    </row>
    <row r="41" spans="1:30" s="37" customFormat="1" ht="35.25" customHeight="1">
      <c r="A41" s="486" t="str">
        <f>'1月 '!A40:B40</f>
        <v>去(111)年</v>
      </c>
      <c r="B41" s="487"/>
      <c r="C41" s="488" t="s">
        <v>75</v>
      </c>
      <c r="D41" s="488"/>
      <c r="E41" s="488"/>
      <c r="F41" s="489"/>
      <c r="G41" s="32"/>
      <c r="H41" s="32">
        <v>44</v>
      </c>
      <c r="I41" s="32">
        <v>0</v>
      </c>
      <c r="J41" s="32">
        <v>332</v>
      </c>
      <c r="K41" s="97">
        <v>1101</v>
      </c>
      <c r="L41" s="32">
        <v>924</v>
      </c>
      <c r="M41" s="32">
        <v>173</v>
      </c>
      <c r="N41" s="32">
        <v>0</v>
      </c>
      <c r="O41" s="32">
        <v>0</v>
      </c>
      <c r="P41" s="32">
        <v>0</v>
      </c>
      <c r="Q41" s="97">
        <v>2574</v>
      </c>
      <c r="R41" s="96">
        <v>274933.64</v>
      </c>
      <c r="S41" s="96">
        <v>287385.79000000004</v>
      </c>
      <c r="T41" s="98">
        <v>3206750</v>
      </c>
      <c r="U41" s="35"/>
      <c r="V41" s="32">
        <v>4</v>
      </c>
      <c r="W41" s="32">
        <v>180</v>
      </c>
      <c r="X41" s="32">
        <v>184</v>
      </c>
      <c r="Y41" s="96">
        <v>19135.31</v>
      </c>
      <c r="Z41" s="96">
        <v>37090.780000000006</v>
      </c>
      <c r="AA41" s="97">
        <v>303000</v>
      </c>
      <c r="AB41" s="36"/>
      <c r="AC41" s="385"/>
      <c r="AD41" s="385"/>
    </row>
    <row r="42" spans="1:30" s="37" customFormat="1" ht="35.25" customHeight="1" thickBot="1">
      <c r="A42" s="499" t="str">
        <f>'1月 '!A41:F41</f>
        <v>111與112年同月推案增減率</v>
      </c>
      <c r="B42" s="500"/>
      <c r="C42" s="500"/>
      <c r="D42" s="500"/>
      <c r="E42" s="500"/>
      <c r="F42" s="500"/>
      <c r="G42" s="38"/>
      <c r="H42" s="38"/>
      <c r="I42" s="38"/>
      <c r="J42" s="38"/>
      <c r="K42" s="38"/>
      <c r="L42" s="38"/>
      <c r="M42" s="38"/>
      <c r="N42" s="38"/>
      <c r="O42" s="39"/>
      <c r="P42" s="483">
        <f>(Q39-Q41)/Q41</f>
        <v>-0.9020979020979021</v>
      </c>
      <c r="Q42" s="501"/>
      <c r="R42" s="40"/>
      <c r="S42" s="40"/>
      <c r="T42" s="41">
        <f>(T39-T41)/T41</f>
        <v>-0.914539642940672</v>
      </c>
      <c r="U42" s="42"/>
      <c r="V42" s="483">
        <f>(X39-X41)/X41</f>
        <v>-0.41304347826086957</v>
      </c>
      <c r="W42" s="484"/>
      <c r="X42" s="485"/>
      <c r="Y42" s="40"/>
      <c r="Z42" s="40"/>
      <c r="AA42" s="43">
        <f>(AA39-AA41)/AA41</f>
        <v>0.1488052805280528</v>
      </c>
      <c r="AB42" s="44"/>
      <c r="AC42" s="385"/>
      <c r="AD42" s="385"/>
    </row>
    <row r="43" spans="1:29" ht="15.75">
      <c r="A43" s="405" t="s">
        <v>442</v>
      </c>
      <c r="B43" s="405"/>
      <c r="C43" s="406"/>
      <c r="D43" s="405"/>
      <c r="E43" s="405"/>
      <c r="F43" s="405"/>
      <c r="G43" s="405"/>
      <c r="H43" s="405" t="s">
        <v>443</v>
      </c>
      <c r="I43" s="405"/>
      <c r="J43" s="405"/>
      <c r="K43" s="405"/>
      <c r="L43" s="405"/>
      <c r="M43" s="405"/>
      <c r="N43" s="405"/>
      <c r="O43" s="405"/>
      <c r="P43" s="405"/>
      <c r="Q43" s="405" t="s">
        <v>444</v>
      </c>
      <c r="R43" s="405"/>
      <c r="S43" s="405"/>
      <c r="T43" s="405"/>
      <c r="U43" s="405"/>
      <c r="V43" s="405" t="s">
        <v>445</v>
      </c>
      <c r="W43" s="405"/>
      <c r="X43" s="405"/>
      <c r="Y43" s="405"/>
      <c r="Z43" s="405"/>
      <c r="AA43" s="405"/>
      <c r="AB43" s="405"/>
      <c r="AC43" s="407"/>
    </row>
    <row r="44" spans="1:29" ht="15.75">
      <c r="A44" s="405" t="s">
        <v>446</v>
      </c>
      <c r="B44" s="405"/>
      <c r="C44" s="406"/>
      <c r="D44" s="405"/>
      <c r="E44" s="405"/>
      <c r="F44" s="405"/>
      <c r="G44" s="405"/>
      <c r="H44" s="405" t="s">
        <v>447</v>
      </c>
      <c r="I44" s="405"/>
      <c r="J44" s="405"/>
      <c r="K44" s="405"/>
      <c r="L44" s="405"/>
      <c r="M44" s="405"/>
      <c r="N44" s="405"/>
      <c r="O44" s="405"/>
      <c r="P44" s="405"/>
      <c r="Q44" s="405" t="s">
        <v>448</v>
      </c>
      <c r="R44" s="405"/>
      <c r="S44" s="405"/>
      <c r="T44" s="408"/>
      <c r="U44" s="405"/>
      <c r="V44" s="405" t="s">
        <v>449</v>
      </c>
      <c r="W44" s="405"/>
      <c r="X44" s="405"/>
      <c r="Y44" s="405"/>
      <c r="Z44" s="405"/>
      <c r="AA44" s="405"/>
      <c r="AB44" s="405"/>
      <c r="AC44" s="407"/>
    </row>
    <row r="45" spans="1:29" ht="15.75">
      <c r="A45" s="405" t="s">
        <v>450</v>
      </c>
      <c r="B45" s="405"/>
      <c r="C45" s="406"/>
      <c r="D45" s="405"/>
      <c r="E45" s="405"/>
      <c r="F45" s="405"/>
      <c r="G45" s="405"/>
      <c r="H45" s="405" t="s">
        <v>451</v>
      </c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8"/>
      <c r="U45" s="405"/>
      <c r="V45" s="405"/>
      <c r="W45" s="405"/>
      <c r="X45" s="405"/>
      <c r="Y45" s="405"/>
      <c r="Z45" s="405"/>
      <c r="AA45" s="405"/>
      <c r="AB45" s="405"/>
      <c r="AC45" s="407"/>
    </row>
  </sheetData>
  <sheetProtection/>
  <mergeCells count="34">
    <mergeCell ref="A39:F39"/>
    <mergeCell ref="A41:B41"/>
    <mergeCell ref="C41:F41"/>
    <mergeCell ref="A42:F42"/>
    <mergeCell ref="P42:Q42"/>
    <mergeCell ref="V42:X42"/>
    <mergeCell ref="R3:R5"/>
    <mergeCell ref="U3:U5"/>
    <mergeCell ref="V3:X3"/>
    <mergeCell ref="S3:S5"/>
    <mergeCell ref="H4:H5"/>
    <mergeCell ref="I4:I5"/>
    <mergeCell ref="J4:P4"/>
    <mergeCell ref="Q4:Q5"/>
    <mergeCell ref="AB2:AB5"/>
    <mergeCell ref="A3:A5"/>
    <mergeCell ref="B3:B5"/>
    <mergeCell ref="C3:C5"/>
    <mergeCell ref="D3:D5"/>
    <mergeCell ref="AA3:AA5"/>
    <mergeCell ref="V4:V5"/>
    <mergeCell ref="W4:W5"/>
    <mergeCell ref="X4:X5"/>
    <mergeCell ref="Y3:Y5"/>
    <mergeCell ref="A1:Q1"/>
    <mergeCell ref="A2:F2"/>
    <mergeCell ref="G2:T2"/>
    <mergeCell ref="T3:T5"/>
    <mergeCell ref="E3:E5"/>
    <mergeCell ref="U2:AA2"/>
    <mergeCell ref="Z3:Z5"/>
    <mergeCell ref="F3:F5"/>
    <mergeCell ref="G3:G5"/>
    <mergeCell ref="H3:Q3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65" r:id="rId1"/>
  <headerFooter alignWithMargins="0">
    <oddFooter>&amp;R&amp;16&amp;F&amp;A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E36"/>
  <sheetViews>
    <sheetView zoomScale="70" zoomScaleNormal="70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F10" sqref="F10"/>
    </sheetView>
  </sheetViews>
  <sheetFormatPr defaultColWidth="0" defaultRowHeight="16.5"/>
  <cols>
    <col min="1" max="1" width="4.125" style="9" customWidth="1"/>
    <col min="2" max="2" width="7.875" style="9" customWidth="1"/>
    <col min="3" max="3" width="6.75390625" style="30" customWidth="1"/>
    <col min="4" max="5" width="7.25390625" style="9" customWidth="1"/>
    <col min="6" max="6" width="6.75390625" style="9" customWidth="1"/>
    <col min="7" max="16" width="5.25390625" style="9" customWidth="1"/>
    <col min="17" max="17" width="7.75390625" style="9" customWidth="1"/>
    <col min="18" max="19" width="12.625" style="9" customWidth="1"/>
    <col min="20" max="20" width="11.75390625" style="31" customWidth="1"/>
    <col min="21" max="21" width="5.125" style="9" customWidth="1"/>
    <col min="22" max="24" width="5.75390625" style="9" customWidth="1"/>
    <col min="25" max="26" width="12.50390625" style="9" bestFit="1" customWidth="1"/>
    <col min="27" max="27" width="10.25390625" style="9" customWidth="1"/>
    <col min="28" max="28" width="9.875" style="84" customWidth="1"/>
    <col min="29" max="29" width="7.375" style="175" customWidth="1"/>
    <col min="30" max="30" width="7.375" style="8" customWidth="1"/>
    <col min="31" max="31" width="6.875" style="9" customWidth="1"/>
    <col min="32" max="32" width="6.75390625" style="9" customWidth="1"/>
    <col min="33" max="33" width="9.00390625" style="9" customWidth="1"/>
    <col min="34" max="38" width="0" style="9" hidden="1" customWidth="1"/>
    <col min="39" max="16384" width="9.00390625" style="9" hidden="1" customWidth="1"/>
  </cols>
  <sheetData>
    <row r="1" spans="1:28" ht="42" customHeight="1" thickBot="1">
      <c r="A1" s="502" t="s">
        <v>73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47" t="str">
        <f>'1月 '!R1</f>
        <v>112年</v>
      </c>
      <c r="S1" s="147" t="s">
        <v>230</v>
      </c>
      <c r="T1" s="147"/>
      <c r="U1" s="147"/>
      <c r="V1" s="147"/>
      <c r="W1" s="147"/>
      <c r="X1" s="147"/>
      <c r="Y1" s="147"/>
      <c r="Z1" s="147"/>
      <c r="AA1" s="147"/>
      <c r="AB1" s="300"/>
    </row>
    <row r="2" spans="1:28" ht="30" customHeight="1">
      <c r="A2" s="510" t="s">
        <v>1</v>
      </c>
      <c r="B2" s="511"/>
      <c r="C2" s="511"/>
      <c r="D2" s="511"/>
      <c r="E2" s="511"/>
      <c r="F2" s="512"/>
      <c r="G2" s="513" t="s">
        <v>2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473" t="s">
        <v>3</v>
      </c>
      <c r="V2" s="474"/>
      <c r="W2" s="474"/>
      <c r="X2" s="474"/>
      <c r="Y2" s="474"/>
      <c r="Z2" s="474"/>
      <c r="AA2" s="475"/>
      <c r="AB2" s="517" t="s">
        <v>45</v>
      </c>
    </row>
    <row r="3" spans="1:28" ht="20.25" customHeight="1">
      <c r="A3" s="490" t="s">
        <v>4</v>
      </c>
      <c r="B3" s="479" t="s">
        <v>109</v>
      </c>
      <c r="C3" s="503" t="s">
        <v>6</v>
      </c>
      <c r="D3" s="503" t="s">
        <v>46</v>
      </c>
      <c r="E3" s="479" t="s">
        <v>239</v>
      </c>
      <c r="F3" s="479" t="s">
        <v>108</v>
      </c>
      <c r="G3" s="470" t="s">
        <v>48</v>
      </c>
      <c r="H3" s="507" t="s">
        <v>49</v>
      </c>
      <c r="I3" s="508"/>
      <c r="J3" s="508"/>
      <c r="K3" s="508"/>
      <c r="L3" s="508"/>
      <c r="M3" s="508"/>
      <c r="N3" s="508"/>
      <c r="O3" s="508"/>
      <c r="P3" s="508"/>
      <c r="Q3" s="509"/>
      <c r="R3" s="479" t="s">
        <v>105</v>
      </c>
      <c r="S3" s="506" t="s">
        <v>55</v>
      </c>
      <c r="T3" s="496" t="s">
        <v>51</v>
      </c>
      <c r="U3" s="476" t="s">
        <v>52</v>
      </c>
      <c r="V3" s="477" t="s">
        <v>53</v>
      </c>
      <c r="W3" s="477"/>
      <c r="X3" s="477"/>
      <c r="Y3" s="506" t="s">
        <v>225</v>
      </c>
      <c r="Z3" s="506" t="s">
        <v>105</v>
      </c>
      <c r="AA3" s="482" t="s">
        <v>57</v>
      </c>
      <c r="AB3" s="518"/>
    </row>
    <row r="4" spans="1:28" ht="20.25" customHeight="1">
      <c r="A4" s="491"/>
      <c r="B4" s="480"/>
      <c r="C4" s="504"/>
      <c r="D4" s="504"/>
      <c r="E4" s="480"/>
      <c r="F4" s="480"/>
      <c r="G4" s="471"/>
      <c r="H4" s="470" t="s">
        <v>58</v>
      </c>
      <c r="I4" s="470" t="s">
        <v>59</v>
      </c>
      <c r="J4" s="514" t="s">
        <v>60</v>
      </c>
      <c r="K4" s="515"/>
      <c r="L4" s="515"/>
      <c r="M4" s="515"/>
      <c r="N4" s="515"/>
      <c r="O4" s="515"/>
      <c r="P4" s="516"/>
      <c r="Q4" s="470" t="s">
        <v>61</v>
      </c>
      <c r="R4" s="480"/>
      <c r="S4" s="506"/>
      <c r="T4" s="497"/>
      <c r="U4" s="476"/>
      <c r="V4" s="478" t="s">
        <v>62</v>
      </c>
      <c r="W4" s="478" t="s">
        <v>63</v>
      </c>
      <c r="X4" s="478" t="s">
        <v>61</v>
      </c>
      <c r="Y4" s="506"/>
      <c r="Z4" s="506"/>
      <c r="AA4" s="482"/>
      <c r="AB4" s="518"/>
    </row>
    <row r="5" spans="1:30" s="15" customFormat="1" ht="20.25" customHeight="1">
      <c r="A5" s="492"/>
      <c r="B5" s="481"/>
      <c r="C5" s="505"/>
      <c r="D5" s="505"/>
      <c r="E5" s="481"/>
      <c r="F5" s="481"/>
      <c r="G5" s="472"/>
      <c r="H5" s="472"/>
      <c r="I5" s="472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2" t="s">
        <v>70</v>
      </c>
      <c r="Q5" s="472"/>
      <c r="R5" s="481"/>
      <c r="S5" s="506"/>
      <c r="T5" s="498"/>
      <c r="U5" s="476"/>
      <c r="V5" s="478"/>
      <c r="W5" s="478"/>
      <c r="X5" s="478"/>
      <c r="Y5" s="506"/>
      <c r="Z5" s="506"/>
      <c r="AA5" s="482"/>
      <c r="AB5" s="519"/>
      <c r="AC5" s="383"/>
      <c r="AD5" s="14"/>
    </row>
    <row r="6" spans="1:30" ht="35.25" customHeight="1">
      <c r="A6" s="16">
        <v>1</v>
      </c>
      <c r="B6" s="78" t="s">
        <v>453</v>
      </c>
      <c r="C6" s="172" t="s">
        <v>127</v>
      </c>
      <c r="D6" s="74" t="s">
        <v>454</v>
      </c>
      <c r="E6" s="324" t="s">
        <v>455</v>
      </c>
      <c r="F6" s="75" t="s">
        <v>296</v>
      </c>
      <c r="G6" s="19" t="s">
        <v>376</v>
      </c>
      <c r="H6" s="20">
        <v>0</v>
      </c>
      <c r="I6" s="20">
        <v>0</v>
      </c>
      <c r="J6" s="20">
        <v>0</v>
      </c>
      <c r="K6" s="20">
        <v>23</v>
      </c>
      <c r="L6" s="20">
        <v>2</v>
      </c>
      <c r="M6" s="20">
        <v>0</v>
      </c>
      <c r="N6" s="20">
        <v>0</v>
      </c>
      <c r="O6" s="20">
        <v>0</v>
      </c>
      <c r="P6" s="21">
        <v>0</v>
      </c>
      <c r="Q6" s="20">
        <v>25</v>
      </c>
      <c r="R6" s="22">
        <v>2695.05</v>
      </c>
      <c r="S6" s="25">
        <v>2775.9</v>
      </c>
      <c r="T6" s="23">
        <v>32600</v>
      </c>
      <c r="U6" s="24"/>
      <c r="V6" s="20"/>
      <c r="W6" s="20"/>
      <c r="X6" s="20">
        <v>0</v>
      </c>
      <c r="Y6" s="25"/>
      <c r="Z6" s="25"/>
      <c r="AA6" s="26"/>
      <c r="AB6" s="45"/>
      <c r="AC6" s="175">
        <v>38.822938521316445</v>
      </c>
      <c r="AD6" s="28"/>
    </row>
    <row r="7" spans="1:30" ht="35.25" customHeight="1">
      <c r="A7" s="16">
        <v>2</v>
      </c>
      <c r="B7" s="78" t="s">
        <v>456</v>
      </c>
      <c r="C7" s="172" t="s">
        <v>131</v>
      </c>
      <c r="D7" s="50" t="s">
        <v>457</v>
      </c>
      <c r="E7" s="424" t="s">
        <v>458</v>
      </c>
      <c r="F7" s="75" t="s">
        <v>296</v>
      </c>
      <c r="G7" s="19" t="s">
        <v>257</v>
      </c>
      <c r="H7" s="20">
        <v>4</v>
      </c>
      <c r="I7" s="20">
        <v>0</v>
      </c>
      <c r="J7" s="20">
        <v>0</v>
      </c>
      <c r="K7" s="20">
        <v>13</v>
      </c>
      <c r="L7" s="20">
        <v>54</v>
      </c>
      <c r="M7" s="20">
        <v>27</v>
      </c>
      <c r="N7" s="20">
        <v>0</v>
      </c>
      <c r="O7" s="20">
        <v>0</v>
      </c>
      <c r="P7" s="21">
        <v>0</v>
      </c>
      <c r="Q7" s="20">
        <v>98</v>
      </c>
      <c r="R7" s="22">
        <v>13258.52</v>
      </c>
      <c r="S7" s="25">
        <v>13747.48</v>
      </c>
      <c r="T7" s="23">
        <v>160400</v>
      </c>
      <c r="U7" s="24"/>
      <c r="V7" s="20"/>
      <c r="W7" s="20"/>
      <c r="X7" s="20">
        <v>0</v>
      </c>
      <c r="Y7" s="25"/>
      <c r="Z7" s="25"/>
      <c r="AA7" s="26"/>
      <c r="AB7" s="301"/>
      <c r="AC7" s="175">
        <v>38.57055503148923</v>
      </c>
      <c r="AD7" s="28"/>
    </row>
    <row r="8" spans="1:30" ht="35.25" customHeight="1">
      <c r="A8" s="16">
        <v>3</v>
      </c>
      <c r="B8" s="78" t="s">
        <v>459</v>
      </c>
      <c r="C8" s="172" t="s">
        <v>119</v>
      </c>
      <c r="D8" s="50" t="s">
        <v>460</v>
      </c>
      <c r="E8" s="324" t="s">
        <v>461</v>
      </c>
      <c r="F8" s="75" t="s">
        <v>296</v>
      </c>
      <c r="G8" s="63"/>
      <c r="H8" s="56"/>
      <c r="I8" s="56"/>
      <c r="J8" s="56"/>
      <c r="K8" s="56"/>
      <c r="L8" s="56"/>
      <c r="M8" s="56"/>
      <c r="N8" s="56"/>
      <c r="O8" s="56"/>
      <c r="P8" s="64"/>
      <c r="Q8" s="20">
        <v>0</v>
      </c>
      <c r="R8" s="65"/>
      <c r="S8" s="25"/>
      <c r="T8" s="66"/>
      <c r="U8" s="24">
        <v>5</v>
      </c>
      <c r="V8" s="20">
        <v>0</v>
      </c>
      <c r="W8" s="20">
        <v>1</v>
      </c>
      <c r="X8" s="20">
        <v>1</v>
      </c>
      <c r="Y8" s="25">
        <v>97</v>
      </c>
      <c r="Z8" s="25">
        <v>335.43</v>
      </c>
      <c r="AA8" s="26">
        <v>3600</v>
      </c>
      <c r="AB8" s="301"/>
      <c r="AC8" s="168">
        <v>3600</v>
      </c>
      <c r="AD8" s="28"/>
    </row>
    <row r="9" spans="1:31" ht="35.25" customHeight="1">
      <c r="A9" s="16">
        <v>4</v>
      </c>
      <c r="B9" s="77" t="s">
        <v>462</v>
      </c>
      <c r="C9" s="172" t="s">
        <v>119</v>
      </c>
      <c r="D9" s="50" t="s">
        <v>463</v>
      </c>
      <c r="E9" s="324" t="s">
        <v>464</v>
      </c>
      <c r="F9" s="75" t="s">
        <v>268</v>
      </c>
      <c r="G9" s="19" t="s">
        <v>465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113</v>
      </c>
      <c r="N9" s="20">
        <v>0</v>
      </c>
      <c r="O9" s="20">
        <v>0</v>
      </c>
      <c r="P9" s="21">
        <v>0</v>
      </c>
      <c r="Q9" s="20">
        <v>113</v>
      </c>
      <c r="R9" s="22">
        <v>28736.7</v>
      </c>
      <c r="S9" s="25">
        <v>29374.2</v>
      </c>
      <c r="T9" s="23">
        <v>350000</v>
      </c>
      <c r="U9" s="24"/>
      <c r="V9" s="20"/>
      <c r="W9" s="20"/>
      <c r="X9" s="20">
        <v>0</v>
      </c>
      <c r="Y9" s="25"/>
      <c r="Z9" s="25"/>
      <c r="AA9" s="26"/>
      <c r="AB9" s="301"/>
      <c r="AC9" s="175">
        <v>39.38915079860659</v>
      </c>
      <c r="AD9" s="28"/>
      <c r="AE9" s="46"/>
    </row>
    <row r="10" spans="1:30" ht="35.25" customHeight="1">
      <c r="A10" s="16">
        <v>5</v>
      </c>
      <c r="B10" s="75" t="s">
        <v>456</v>
      </c>
      <c r="C10" s="172" t="s">
        <v>115</v>
      </c>
      <c r="D10" s="50" t="s">
        <v>466</v>
      </c>
      <c r="E10" s="324" t="s">
        <v>467</v>
      </c>
      <c r="F10" s="172" t="s">
        <v>468</v>
      </c>
      <c r="G10" s="19" t="s">
        <v>257</v>
      </c>
      <c r="H10" s="20">
        <v>3</v>
      </c>
      <c r="I10" s="20">
        <v>0</v>
      </c>
      <c r="J10" s="20">
        <v>0</v>
      </c>
      <c r="K10" s="20">
        <v>65</v>
      </c>
      <c r="L10" s="20">
        <v>81</v>
      </c>
      <c r="M10" s="20">
        <v>0</v>
      </c>
      <c r="N10" s="20">
        <v>0</v>
      </c>
      <c r="O10" s="20">
        <v>0</v>
      </c>
      <c r="P10" s="21">
        <v>0</v>
      </c>
      <c r="Q10" s="20">
        <v>149</v>
      </c>
      <c r="R10" s="22">
        <v>14584.98</v>
      </c>
      <c r="S10" s="25">
        <v>15022.48</v>
      </c>
      <c r="T10" s="23">
        <v>154400</v>
      </c>
      <c r="U10" s="24"/>
      <c r="V10" s="20"/>
      <c r="W10" s="20"/>
      <c r="X10" s="20">
        <v>0</v>
      </c>
      <c r="Y10" s="25"/>
      <c r="Z10" s="25"/>
      <c r="AA10" s="26"/>
      <c r="AB10" s="301"/>
      <c r="AC10" s="175">
        <v>33.97662856868479</v>
      </c>
      <c r="AD10" s="28"/>
    </row>
    <row r="11" spans="1:30" ht="35.25" customHeight="1">
      <c r="A11" s="16">
        <v>6</v>
      </c>
      <c r="B11" s="75" t="s">
        <v>469</v>
      </c>
      <c r="C11" s="172" t="s">
        <v>129</v>
      </c>
      <c r="D11" s="50" t="s">
        <v>470</v>
      </c>
      <c r="E11" s="349" t="s">
        <v>471</v>
      </c>
      <c r="F11" s="172" t="s">
        <v>253</v>
      </c>
      <c r="G11" s="19" t="s">
        <v>257</v>
      </c>
      <c r="H11" s="20">
        <v>0</v>
      </c>
      <c r="I11" s="20">
        <v>0</v>
      </c>
      <c r="J11" s="20">
        <v>0</v>
      </c>
      <c r="K11" s="20">
        <v>42</v>
      </c>
      <c r="L11" s="20">
        <v>71</v>
      </c>
      <c r="M11" s="20">
        <v>0</v>
      </c>
      <c r="N11" s="20">
        <v>0</v>
      </c>
      <c r="O11" s="20">
        <v>0</v>
      </c>
      <c r="P11" s="21">
        <v>0</v>
      </c>
      <c r="Q11" s="20">
        <v>113</v>
      </c>
      <c r="R11" s="22">
        <v>14515.78</v>
      </c>
      <c r="S11" s="25">
        <v>14979.36</v>
      </c>
      <c r="T11" s="23">
        <v>130000</v>
      </c>
      <c r="U11" s="55"/>
      <c r="V11" s="20"/>
      <c r="W11" s="20"/>
      <c r="X11" s="20">
        <v>0</v>
      </c>
      <c r="Y11" s="25"/>
      <c r="Z11" s="25"/>
      <c r="AA11" s="26"/>
      <c r="AB11" s="418"/>
      <c r="AC11" s="175">
        <v>28.68961465080634</v>
      </c>
      <c r="AD11" s="29"/>
    </row>
    <row r="12" spans="1:30" ht="35.25" customHeight="1">
      <c r="A12" s="16">
        <v>7</v>
      </c>
      <c r="B12" s="75" t="s">
        <v>472</v>
      </c>
      <c r="C12" s="172" t="s">
        <v>133</v>
      </c>
      <c r="D12" s="417" t="s">
        <v>473</v>
      </c>
      <c r="E12" s="324" t="s">
        <v>474</v>
      </c>
      <c r="F12" s="417" t="s">
        <v>282</v>
      </c>
      <c r="G12" s="19" t="s">
        <v>475</v>
      </c>
      <c r="H12" s="20">
        <v>4</v>
      </c>
      <c r="I12" s="20">
        <v>0</v>
      </c>
      <c r="J12" s="20">
        <v>0</v>
      </c>
      <c r="K12" s="20">
        <v>60</v>
      </c>
      <c r="L12" s="20">
        <v>48</v>
      </c>
      <c r="M12" s="20">
        <v>0</v>
      </c>
      <c r="N12" s="20">
        <v>0</v>
      </c>
      <c r="O12" s="20">
        <v>0</v>
      </c>
      <c r="P12" s="21">
        <v>0</v>
      </c>
      <c r="Q12" s="20">
        <v>112</v>
      </c>
      <c r="R12" s="22">
        <v>15265.98</v>
      </c>
      <c r="S12" s="25">
        <v>16710.81</v>
      </c>
      <c r="T12" s="23">
        <v>182000</v>
      </c>
      <c r="U12" s="24"/>
      <c r="V12" s="20"/>
      <c r="W12" s="20"/>
      <c r="X12" s="20">
        <v>0</v>
      </c>
      <c r="Y12" s="25"/>
      <c r="Z12" s="25"/>
      <c r="AA12" s="26"/>
      <c r="AB12" s="45"/>
      <c r="AC12" s="175">
        <v>36.00381385234968</v>
      </c>
      <c r="AD12" s="28"/>
    </row>
    <row r="13" spans="1:30" ht="35.25" customHeight="1">
      <c r="A13" s="16">
        <v>8</v>
      </c>
      <c r="B13" s="75" t="s">
        <v>476</v>
      </c>
      <c r="C13" s="172" t="s">
        <v>133</v>
      </c>
      <c r="D13" s="10" t="s">
        <v>477</v>
      </c>
      <c r="E13" s="324" t="s">
        <v>478</v>
      </c>
      <c r="F13" s="172" t="s">
        <v>313</v>
      </c>
      <c r="G13" s="19" t="s">
        <v>320</v>
      </c>
      <c r="H13" s="20">
        <v>0</v>
      </c>
      <c r="I13" s="20">
        <v>0</v>
      </c>
      <c r="J13" s="20">
        <v>0</v>
      </c>
      <c r="K13" s="20">
        <v>4</v>
      </c>
      <c r="L13" s="20">
        <v>4</v>
      </c>
      <c r="M13" s="20">
        <v>4</v>
      </c>
      <c r="N13" s="20">
        <v>0</v>
      </c>
      <c r="O13" s="20">
        <v>0</v>
      </c>
      <c r="P13" s="21">
        <v>0</v>
      </c>
      <c r="Q13" s="20">
        <v>12</v>
      </c>
      <c r="R13" s="22">
        <v>1208.95</v>
      </c>
      <c r="S13" s="25">
        <v>1279.47</v>
      </c>
      <c r="T13" s="23">
        <v>15500</v>
      </c>
      <c r="U13" s="24"/>
      <c r="V13" s="20"/>
      <c r="W13" s="20"/>
      <c r="X13" s="20">
        <v>0</v>
      </c>
      <c r="Y13" s="25"/>
      <c r="Z13" s="25"/>
      <c r="AA13" s="26"/>
      <c r="AB13" s="45" t="s">
        <v>330</v>
      </c>
      <c r="AC13" s="175">
        <v>40.047573934119285</v>
      </c>
      <c r="AD13" s="28"/>
    </row>
    <row r="14" spans="1:30" ht="35.25" customHeight="1">
      <c r="A14" s="16">
        <v>9</v>
      </c>
      <c r="B14" s="75" t="s">
        <v>479</v>
      </c>
      <c r="C14" s="172" t="s">
        <v>139</v>
      </c>
      <c r="D14" s="50" t="s">
        <v>480</v>
      </c>
      <c r="E14" s="349" t="s">
        <v>481</v>
      </c>
      <c r="F14" s="75" t="s">
        <v>482</v>
      </c>
      <c r="G14" s="19"/>
      <c r="H14" s="20"/>
      <c r="I14" s="20"/>
      <c r="J14" s="20"/>
      <c r="K14" s="20"/>
      <c r="L14" s="20"/>
      <c r="M14" s="20"/>
      <c r="N14" s="20"/>
      <c r="O14" s="20"/>
      <c r="P14" s="21"/>
      <c r="Q14" s="20">
        <v>0</v>
      </c>
      <c r="R14" s="22"/>
      <c r="S14" s="25"/>
      <c r="T14" s="23"/>
      <c r="U14" s="24">
        <v>1</v>
      </c>
      <c r="V14" s="20">
        <v>7</v>
      </c>
      <c r="W14" s="20">
        <v>0</v>
      </c>
      <c r="X14" s="20">
        <v>7</v>
      </c>
      <c r="Y14" s="25">
        <v>1724.89</v>
      </c>
      <c r="Z14" s="25">
        <v>1202.22</v>
      </c>
      <c r="AA14" s="26">
        <v>10420</v>
      </c>
      <c r="AB14" s="301" t="s">
        <v>483</v>
      </c>
      <c r="AC14" s="168">
        <v>1488.5714285714287</v>
      </c>
      <c r="AD14" s="28"/>
    </row>
    <row r="15" spans="1:30" ht="35.25" customHeight="1">
      <c r="A15" s="16">
        <v>10</v>
      </c>
      <c r="B15" s="75" t="s">
        <v>484</v>
      </c>
      <c r="C15" s="172" t="s">
        <v>139</v>
      </c>
      <c r="D15" s="50" t="s">
        <v>480</v>
      </c>
      <c r="E15" s="349" t="s">
        <v>485</v>
      </c>
      <c r="F15" s="75" t="s">
        <v>482</v>
      </c>
      <c r="G15" s="19"/>
      <c r="H15" s="20"/>
      <c r="I15" s="20"/>
      <c r="J15" s="20"/>
      <c r="K15" s="20"/>
      <c r="L15" s="20"/>
      <c r="M15" s="20"/>
      <c r="N15" s="20"/>
      <c r="O15" s="20"/>
      <c r="P15" s="21"/>
      <c r="Q15" s="20">
        <v>0</v>
      </c>
      <c r="R15" s="22"/>
      <c r="S15" s="25"/>
      <c r="T15" s="23"/>
      <c r="U15" s="55">
        <v>1</v>
      </c>
      <c r="V15" s="20">
        <v>4</v>
      </c>
      <c r="W15" s="20">
        <v>0</v>
      </c>
      <c r="X15" s="20">
        <v>4</v>
      </c>
      <c r="Y15" s="25">
        <v>1281.26</v>
      </c>
      <c r="Z15" s="25">
        <v>853.2</v>
      </c>
      <c r="AA15" s="26">
        <v>7602</v>
      </c>
      <c r="AB15" s="301" t="s">
        <v>483</v>
      </c>
      <c r="AC15" s="168">
        <v>1900.5</v>
      </c>
      <c r="AD15" s="28"/>
    </row>
    <row r="16" spans="1:30" ht="35.25" customHeight="1">
      <c r="A16" s="16">
        <v>11</v>
      </c>
      <c r="B16" s="75" t="s">
        <v>484</v>
      </c>
      <c r="C16" s="172" t="s">
        <v>139</v>
      </c>
      <c r="D16" s="50" t="s">
        <v>480</v>
      </c>
      <c r="E16" s="349" t="s">
        <v>486</v>
      </c>
      <c r="F16" s="75" t="s">
        <v>482</v>
      </c>
      <c r="G16" s="19"/>
      <c r="H16" s="20"/>
      <c r="I16" s="20"/>
      <c r="J16" s="20"/>
      <c r="K16" s="20"/>
      <c r="L16" s="20"/>
      <c r="M16" s="20"/>
      <c r="N16" s="20"/>
      <c r="O16" s="20"/>
      <c r="P16" s="21"/>
      <c r="Q16" s="20">
        <v>0</v>
      </c>
      <c r="R16" s="22"/>
      <c r="S16" s="25"/>
      <c r="T16" s="23"/>
      <c r="U16" s="24">
        <v>1</v>
      </c>
      <c r="V16" s="20">
        <v>4</v>
      </c>
      <c r="W16" s="20">
        <v>0</v>
      </c>
      <c r="X16" s="20">
        <v>4</v>
      </c>
      <c r="Y16" s="25">
        <v>1092.75</v>
      </c>
      <c r="Z16" s="25">
        <v>748.27</v>
      </c>
      <c r="AA16" s="26">
        <v>7602</v>
      </c>
      <c r="AB16" s="419" t="s">
        <v>483</v>
      </c>
      <c r="AC16" s="168">
        <v>1900.5</v>
      </c>
      <c r="AD16" s="28"/>
    </row>
    <row r="17" spans="1:30" ht="35.25" customHeight="1">
      <c r="A17" s="16">
        <v>12</v>
      </c>
      <c r="B17" s="75" t="s">
        <v>487</v>
      </c>
      <c r="C17" s="172" t="s">
        <v>147</v>
      </c>
      <c r="D17" s="10" t="s">
        <v>488</v>
      </c>
      <c r="E17" s="324" t="s">
        <v>489</v>
      </c>
      <c r="F17" s="75" t="s">
        <v>253</v>
      </c>
      <c r="G17" s="19" t="s">
        <v>269</v>
      </c>
      <c r="H17" s="20">
        <v>14</v>
      </c>
      <c r="I17" s="20">
        <v>0</v>
      </c>
      <c r="J17" s="20">
        <v>0</v>
      </c>
      <c r="K17" s="20">
        <v>280</v>
      </c>
      <c r="L17" s="20">
        <v>168</v>
      </c>
      <c r="M17" s="20">
        <v>56</v>
      </c>
      <c r="N17" s="20">
        <v>0</v>
      </c>
      <c r="O17" s="20">
        <v>0</v>
      </c>
      <c r="P17" s="21">
        <v>0</v>
      </c>
      <c r="Q17" s="20">
        <v>518</v>
      </c>
      <c r="R17" s="22">
        <v>62541.66</v>
      </c>
      <c r="S17" s="25">
        <v>66514.02</v>
      </c>
      <c r="T17" s="23">
        <v>620000</v>
      </c>
      <c r="U17" s="24"/>
      <c r="V17" s="20"/>
      <c r="W17" s="20"/>
      <c r="X17" s="20">
        <v>0</v>
      </c>
      <c r="Y17" s="25"/>
      <c r="Z17" s="25"/>
      <c r="AA17" s="26"/>
      <c r="AB17" s="45"/>
      <c r="AC17" s="175">
        <v>30.814357286772083</v>
      </c>
      <c r="AD17" s="28"/>
    </row>
    <row r="18" spans="1:30" ht="35.25" customHeight="1">
      <c r="A18" s="16">
        <v>13</v>
      </c>
      <c r="B18" s="75" t="s">
        <v>490</v>
      </c>
      <c r="C18" s="172" t="s">
        <v>157</v>
      </c>
      <c r="D18" s="50" t="s">
        <v>491</v>
      </c>
      <c r="E18" s="324" t="s">
        <v>492</v>
      </c>
      <c r="F18" s="75" t="s">
        <v>493</v>
      </c>
      <c r="G18" s="19" t="s">
        <v>320</v>
      </c>
      <c r="H18" s="20">
        <v>0</v>
      </c>
      <c r="I18" s="20">
        <v>0</v>
      </c>
      <c r="J18" s="20">
        <v>0</v>
      </c>
      <c r="K18" s="20">
        <v>8</v>
      </c>
      <c r="L18" s="20">
        <v>8</v>
      </c>
      <c r="M18" s="20">
        <v>0</v>
      </c>
      <c r="N18" s="20">
        <v>0</v>
      </c>
      <c r="O18" s="20">
        <v>0</v>
      </c>
      <c r="P18" s="21">
        <v>0</v>
      </c>
      <c r="Q18" s="20">
        <v>16</v>
      </c>
      <c r="R18" s="22">
        <v>1261.82</v>
      </c>
      <c r="S18" s="25">
        <v>1287.18</v>
      </c>
      <c r="T18" s="23">
        <v>15000</v>
      </c>
      <c r="U18" s="24"/>
      <c r="V18" s="20"/>
      <c r="W18" s="20"/>
      <c r="X18" s="20">
        <v>0</v>
      </c>
      <c r="Y18" s="25"/>
      <c r="Z18" s="25"/>
      <c r="AA18" s="26"/>
      <c r="AB18" s="301" t="s">
        <v>330</v>
      </c>
      <c r="AC18" s="175">
        <v>38.52357623603857</v>
      </c>
      <c r="AD18" s="28"/>
    </row>
    <row r="19" spans="1:30" ht="35.25" customHeight="1">
      <c r="A19" s="16">
        <v>14</v>
      </c>
      <c r="B19" s="75" t="s">
        <v>494</v>
      </c>
      <c r="C19" s="172" t="s">
        <v>157</v>
      </c>
      <c r="D19" s="50" t="s">
        <v>266</v>
      </c>
      <c r="E19" s="349" t="s">
        <v>495</v>
      </c>
      <c r="F19" s="75" t="s">
        <v>496</v>
      </c>
      <c r="G19" s="19"/>
      <c r="H19" s="20"/>
      <c r="I19" s="20"/>
      <c r="J19" s="20"/>
      <c r="K19" s="20"/>
      <c r="L19" s="20"/>
      <c r="M19" s="20"/>
      <c r="N19" s="20"/>
      <c r="O19" s="20"/>
      <c r="P19" s="21"/>
      <c r="Q19" s="20">
        <v>0</v>
      </c>
      <c r="R19" s="22"/>
      <c r="S19" s="25"/>
      <c r="T19" s="23"/>
      <c r="U19" s="24">
        <v>4</v>
      </c>
      <c r="V19" s="20">
        <v>0</v>
      </c>
      <c r="W19" s="20">
        <v>1</v>
      </c>
      <c r="X19" s="20">
        <v>1</v>
      </c>
      <c r="Y19" s="25">
        <v>127.44</v>
      </c>
      <c r="Z19" s="25">
        <v>239.5</v>
      </c>
      <c r="AA19" s="26">
        <v>3600</v>
      </c>
      <c r="AB19" s="301"/>
      <c r="AC19" s="168">
        <v>3600</v>
      </c>
      <c r="AD19" s="28"/>
    </row>
    <row r="20" spans="1:30" ht="35.25" customHeight="1">
      <c r="A20" s="16">
        <v>15</v>
      </c>
      <c r="B20" s="75" t="s">
        <v>497</v>
      </c>
      <c r="C20" s="172" t="s">
        <v>159</v>
      </c>
      <c r="D20" s="50" t="s">
        <v>498</v>
      </c>
      <c r="E20" s="349" t="s">
        <v>499</v>
      </c>
      <c r="F20" s="50" t="s">
        <v>282</v>
      </c>
      <c r="G20" s="19" t="s">
        <v>320</v>
      </c>
      <c r="H20" s="20">
        <v>0</v>
      </c>
      <c r="I20" s="20">
        <v>0</v>
      </c>
      <c r="J20" s="20">
        <v>0</v>
      </c>
      <c r="K20" s="20">
        <v>8</v>
      </c>
      <c r="L20" s="20">
        <v>24</v>
      </c>
      <c r="M20" s="20">
        <v>0</v>
      </c>
      <c r="N20" s="20">
        <v>0</v>
      </c>
      <c r="O20" s="20">
        <v>0</v>
      </c>
      <c r="P20" s="21">
        <v>0</v>
      </c>
      <c r="Q20" s="20">
        <v>32</v>
      </c>
      <c r="R20" s="22">
        <v>2879.06</v>
      </c>
      <c r="S20" s="25">
        <v>3468.01</v>
      </c>
      <c r="T20" s="23">
        <v>25000</v>
      </c>
      <c r="U20" s="24"/>
      <c r="V20" s="20"/>
      <c r="W20" s="20"/>
      <c r="X20" s="20">
        <v>0</v>
      </c>
      <c r="Y20" s="25"/>
      <c r="Z20" s="25"/>
      <c r="AA20" s="26"/>
      <c r="AB20" s="301" t="s">
        <v>330</v>
      </c>
      <c r="AC20" s="175">
        <v>23.830562224207412</v>
      </c>
      <c r="AD20" s="28"/>
    </row>
    <row r="21" spans="1:30" ht="35.25" customHeight="1" hidden="1">
      <c r="A21" s="16">
        <v>12</v>
      </c>
      <c r="B21" s="17"/>
      <c r="C21" s="18"/>
      <c r="D21" s="17"/>
      <c r="E21" s="17"/>
      <c r="F21" s="17"/>
      <c r="G21" s="19"/>
      <c r="H21" s="20"/>
      <c r="I21" s="20"/>
      <c r="J21" s="20"/>
      <c r="K21" s="20"/>
      <c r="L21" s="20"/>
      <c r="M21" s="20"/>
      <c r="N21" s="20"/>
      <c r="O21" s="20"/>
      <c r="P21" s="21"/>
      <c r="Q21" s="20">
        <f aca="true" t="shared" si="0" ref="Q21:Q29">SUM(H21:P21)</f>
        <v>0</v>
      </c>
      <c r="R21" s="22"/>
      <c r="S21" s="25"/>
      <c r="T21" s="23"/>
      <c r="U21" s="24"/>
      <c r="V21" s="20"/>
      <c r="W21" s="20"/>
      <c r="X21" s="20">
        <f aca="true" t="shared" si="1" ref="X21:X29">SUM(V21:W21)</f>
        <v>0</v>
      </c>
      <c r="Y21" s="25"/>
      <c r="Z21" s="25"/>
      <c r="AA21" s="26"/>
      <c r="AB21" s="301"/>
      <c r="AC21" s="175" t="e">
        <f>AA21/X21</f>
        <v>#DIV/0!</v>
      </c>
      <c r="AD21" s="28"/>
    </row>
    <row r="22" spans="1:30" ht="35.25" customHeight="1" hidden="1">
      <c r="A22" s="16">
        <v>13</v>
      </c>
      <c r="B22" s="17"/>
      <c r="C22" s="18"/>
      <c r="D22" s="17"/>
      <c r="E22" s="17"/>
      <c r="F22" s="17"/>
      <c r="G22" s="19"/>
      <c r="H22" s="20"/>
      <c r="I22" s="20"/>
      <c r="J22" s="20"/>
      <c r="K22" s="20"/>
      <c r="L22" s="20"/>
      <c r="M22" s="20"/>
      <c r="N22" s="20"/>
      <c r="O22" s="20"/>
      <c r="P22" s="21"/>
      <c r="Q22" s="20">
        <f t="shared" si="0"/>
        <v>0</v>
      </c>
      <c r="R22" s="22"/>
      <c r="S22" s="25"/>
      <c r="T22" s="23"/>
      <c r="U22" s="24"/>
      <c r="V22" s="20"/>
      <c r="W22" s="20"/>
      <c r="X22" s="20">
        <f t="shared" si="1"/>
        <v>0</v>
      </c>
      <c r="Y22" s="25"/>
      <c r="Z22" s="25"/>
      <c r="AA22" s="26"/>
      <c r="AB22" s="301"/>
      <c r="AC22" s="175" t="e">
        <f>T22/(R22*0.3025)</f>
        <v>#DIV/0!</v>
      </c>
      <c r="AD22" s="28"/>
    </row>
    <row r="23" spans="1:30" ht="35.25" customHeight="1" hidden="1">
      <c r="A23" s="16">
        <v>14</v>
      </c>
      <c r="B23" s="17"/>
      <c r="C23" s="18"/>
      <c r="D23" s="17"/>
      <c r="E23" s="17"/>
      <c r="F23" s="17"/>
      <c r="G23" s="19"/>
      <c r="H23" s="20"/>
      <c r="I23" s="20"/>
      <c r="J23" s="20"/>
      <c r="K23" s="20"/>
      <c r="L23" s="20"/>
      <c r="M23" s="20"/>
      <c r="N23" s="20"/>
      <c r="O23" s="20"/>
      <c r="P23" s="21"/>
      <c r="Q23" s="20">
        <f t="shared" si="0"/>
        <v>0</v>
      </c>
      <c r="R23" s="22"/>
      <c r="S23" s="25"/>
      <c r="T23" s="23"/>
      <c r="U23" s="24"/>
      <c r="V23" s="20"/>
      <c r="W23" s="20"/>
      <c r="X23" s="20">
        <f t="shared" si="1"/>
        <v>0</v>
      </c>
      <c r="Y23" s="25"/>
      <c r="Z23" s="25"/>
      <c r="AA23" s="26"/>
      <c r="AB23" s="301"/>
      <c r="AC23" s="175" t="e">
        <f>AA23/X23</f>
        <v>#DIV/0!</v>
      </c>
      <c r="AD23" s="28"/>
    </row>
    <row r="24" spans="1:30" ht="35.25" customHeight="1" hidden="1">
      <c r="A24" s="16">
        <v>15</v>
      </c>
      <c r="B24" s="17"/>
      <c r="C24" s="18"/>
      <c r="D24" s="10"/>
      <c r="E24" s="10"/>
      <c r="F24" s="17"/>
      <c r="G24" s="19"/>
      <c r="H24" s="20"/>
      <c r="I24" s="20"/>
      <c r="J24" s="20"/>
      <c r="K24" s="20"/>
      <c r="L24" s="20"/>
      <c r="M24" s="20"/>
      <c r="N24" s="20"/>
      <c r="O24" s="20"/>
      <c r="P24" s="21"/>
      <c r="Q24" s="20">
        <f t="shared" si="0"/>
        <v>0</v>
      </c>
      <c r="R24" s="22"/>
      <c r="S24" s="25"/>
      <c r="T24" s="23"/>
      <c r="U24" s="24"/>
      <c r="V24" s="20"/>
      <c r="W24" s="20"/>
      <c r="X24" s="20">
        <f t="shared" si="1"/>
        <v>0</v>
      </c>
      <c r="Y24" s="25"/>
      <c r="Z24" s="25"/>
      <c r="AA24" s="26"/>
      <c r="AB24" s="301"/>
      <c r="AC24" s="175" t="e">
        <f>AA24/X24</f>
        <v>#DIV/0!</v>
      </c>
      <c r="AD24" s="28"/>
    </row>
    <row r="25" spans="1:30" ht="35.25" customHeight="1" hidden="1">
      <c r="A25" s="16">
        <v>16</v>
      </c>
      <c r="B25" s="17"/>
      <c r="C25" s="18"/>
      <c r="D25" s="10"/>
      <c r="E25" s="10"/>
      <c r="F25" s="17"/>
      <c r="G25" s="19"/>
      <c r="H25" s="20"/>
      <c r="I25" s="20"/>
      <c r="J25" s="20"/>
      <c r="K25" s="20"/>
      <c r="L25" s="20"/>
      <c r="M25" s="48"/>
      <c r="N25" s="20"/>
      <c r="O25" s="20"/>
      <c r="P25" s="21"/>
      <c r="Q25" s="20"/>
      <c r="R25" s="22"/>
      <c r="S25" s="25"/>
      <c r="T25" s="23"/>
      <c r="U25" s="24"/>
      <c r="V25" s="20"/>
      <c r="W25" s="20"/>
      <c r="X25" s="20">
        <f t="shared" si="1"/>
        <v>0</v>
      </c>
      <c r="Y25" s="25"/>
      <c r="Z25" s="25"/>
      <c r="AA25" s="26"/>
      <c r="AB25" s="301"/>
      <c r="AC25" s="175" t="e">
        <f>T25/(R25*0.3025)</f>
        <v>#DIV/0!</v>
      </c>
      <c r="AD25" s="28"/>
    </row>
    <row r="26" spans="1:30" ht="35.25" customHeight="1" hidden="1">
      <c r="A26" s="16">
        <v>17</v>
      </c>
      <c r="B26" s="17"/>
      <c r="C26" s="18"/>
      <c r="D26" s="10"/>
      <c r="E26" s="10"/>
      <c r="F26" s="17"/>
      <c r="G26" s="19"/>
      <c r="H26" s="20"/>
      <c r="I26" s="20"/>
      <c r="J26" s="20"/>
      <c r="K26" s="20"/>
      <c r="L26" s="20"/>
      <c r="M26" s="20"/>
      <c r="N26" s="20"/>
      <c r="O26" s="20"/>
      <c r="P26" s="21"/>
      <c r="Q26" s="20">
        <f t="shared" si="0"/>
        <v>0</v>
      </c>
      <c r="R26" s="22"/>
      <c r="S26" s="25"/>
      <c r="T26" s="23"/>
      <c r="U26" s="24"/>
      <c r="V26" s="20"/>
      <c r="W26" s="20"/>
      <c r="X26" s="20">
        <f t="shared" si="1"/>
        <v>0</v>
      </c>
      <c r="Y26" s="25"/>
      <c r="Z26" s="25"/>
      <c r="AA26" s="26"/>
      <c r="AB26" s="301"/>
      <c r="AC26" s="175" t="e">
        <f>AA26/X26</f>
        <v>#DIV/0!</v>
      </c>
      <c r="AD26" s="28"/>
    </row>
    <row r="27" spans="1:30" ht="35.25" customHeight="1" hidden="1">
      <c r="A27" s="16">
        <v>18</v>
      </c>
      <c r="B27" s="17"/>
      <c r="C27" s="18"/>
      <c r="D27" s="10"/>
      <c r="E27" s="10"/>
      <c r="F27" s="17"/>
      <c r="G27" s="19"/>
      <c r="H27" s="20"/>
      <c r="I27" s="20"/>
      <c r="J27" s="20"/>
      <c r="K27" s="20"/>
      <c r="L27" s="20"/>
      <c r="M27" s="20"/>
      <c r="N27" s="20"/>
      <c r="O27" s="20"/>
      <c r="P27" s="21"/>
      <c r="Q27" s="20">
        <f t="shared" si="0"/>
        <v>0</v>
      </c>
      <c r="R27" s="22"/>
      <c r="S27" s="25"/>
      <c r="T27" s="23"/>
      <c r="U27" s="24"/>
      <c r="V27" s="20"/>
      <c r="W27" s="20"/>
      <c r="X27" s="20">
        <f t="shared" si="1"/>
        <v>0</v>
      </c>
      <c r="Y27" s="25"/>
      <c r="Z27" s="25"/>
      <c r="AA27" s="26"/>
      <c r="AB27" s="301"/>
      <c r="AC27" s="175" t="e">
        <f>AA27/X27</f>
        <v>#DIV/0!</v>
      </c>
      <c r="AD27" s="28"/>
    </row>
    <row r="28" spans="1:30" ht="35.25" customHeight="1" hidden="1">
      <c r="A28" s="16">
        <v>19</v>
      </c>
      <c r="B28" s="17"/>
      <c r="C28" s="18"/>
      <c r="D28" s="10"/>
      <c r="E28" s="10"/>
      <c r="F28" s="17"/>
      <c r="G28" s="19"/>
      <c r="H28" s="20"/>
      <c r="I28" s="20"/>
      <c r="J28" s="20"/>
      <c r="K28" s="20"/>
      <c r="L28" s="20"/>
      <c r="M28" s="20"/>
      <c r="N28" s="20"/>
      <c r="O28" s="20"/>
      <c r="P28" s="21"/>
      <c r="Q28" s="20">
        <f t="shared" si="0"/>
        <v>0</v>
      </c>
      <c r="R28" s="22"/>
      <c r="S28" s="25"/>
      <c r="T28" s="23"/>
      <c r="U28" s="24"/>
      <c r="V28" s="20"/>
      <c r="W28" s="20"/>
      <c r="X28" s="20">
        <f t="shared" si="1"/>
        <v>0</v>
      </c>
      <c r="Y28" s="25"/>
      <c r="Z28" s="25"/>
      <c r="AA28" s="26"/>
      <c r="AB28" s="301"/>
      <c r="AC28" s="175" t="e">
        <f>AA28/X28</f>
        <v>#DIV/0!</v>
      </c>
      <c r="AD28" s="28"/>
    </row>
    <row r="29" spans="1:30" ht="35.25" customHeight="1" hidden="1">
      <c r="A29" s="16">
        <v>20</v>
      </c>
      <c r="B29" s="17"/>
      <c r="C29" s="18"/>
      <c r="D29" s="10"/>
      <c r="E29" s="10"/>
      <c r="F29" s="17"/>
      <c r="G29" s="19"/>
      <c r="H29" s="20"/>
      <c r="I29" s="20"/>
      <c r="J29" s="20"/>
      <c r="K29" s="20"/>
      <c r="L29" s="20"/>
      <c r="M29" s="20"/>
      <c r="N29" s="20"/>
      <c r="O29" s="20"/>
      <c r="P29" s="21"/>
      <c r="Q29" s="20">
        <f t="shared" si="0"/>
        <v>0</v>
      </c>
      <c r="R29" s="22"/>
      <c r="S29" s="25"/>
      <c r="T29" s="23"/>
      <c r="U29" s="24"/>
      <c r="V29" s="20"/>
      <c r="W29" s="20"/>
      <c r="X29" s="20">
        <f t="shared" si="1"/>
        <v>0</v>
      </c>
      <c r="Y29" s="25"/>
      <c r="Z29" s="25"/>
      <c r="AA29" s="26"/>
      <c r="AB29" s="301"/>
      <c r="AC29" s="175" t="e">
        <f>AA29/X29</f>
        <v>#DIV/0!</v>
      </c>
      <c r="AD29" s="28"/>
    </row>
    <row r="30" spans="1:28" ht="35.25" customHeight="1" thickBot="1">
      <c r="A30" s="493" t="s">
        <v>76</v>
      </c>
      <c r="B30" s="494"/>
      <c r="C30" s="494"/>
      <c r="D30" s="494"/>
      <c r="E30" s="494"/>
      <c r="F30" s="495"/>
      <c r="G30" s="221"/>
      <c r="H30" s="221">
        <f>SUM(H6:H29)</f>
        <v>25</v>
      </c>
      <c r="I30" s="221">
        <f aca="true" t="shared" si="2" ref="I30:T30">SUM(I6:I29)</f>
        <v>0</v>
      </c>
      <c r="J30" s="221">
        <f t="shared" si="2"/>
        <v>0</v>
      </c>
      <c r="K30" s="221">
        <f t="shared" si="2"/>
        <v>503</v>
      </c>
      <c r="L30" s="221">
        <f t="shared" si="2"/>
        <v>460</v>
      </c>
      <c r="M30" s="221">
        <f t="shared" si="2"/>
        <v>200</v>
      </c>
      <c r="N30" s="221">
        <f t="shared" si="2"/>
        <v>0</v>
      </c>
      <c r="O30" s="221">
        <f t="shared" si="2"/>
        <v>0</v>
      </c>
      <c r="P30" s="221">
        <f t="shared" si="2"/>
        <v>0</v>
      </c>
      <c r="Q30" s="226">
        <f t="shared" si="2"/>
        <v>1188</v>
      </c>
      <c r="R30" s="225">
        <f t="shared" si="2"/>
        <v>156948.5</v>
      </c>
      <c r="S30" s="225">
        <f t="shared" si="2"/>
        <v>165158.91</v>
      </c>
      <c r="T30" s="226">
        <f t="shared" si="2"/>
        <v>1684900</v>
      </c>
      <c r="U30" s="222"/>
      <c r="V30" s="223">
        <f aca="true" t="shared" si="3" ref="V30:AA30">SUM(V6:V29)</f>
        <v>15</v>
      </c>
      <c r="W30" s="223">
        <f t="shared" si="3"/>
        <v>2</v>
      </c>
      <c r="X30" s="223">
        <f t="shared" si="3"/>
        <v>17</v>
      </c>
      <c r="Y30" s="225">
        <f t="shared" si="3"/>
        <v>4323.339999999999</v>
      </c>
      <c r="Z30" s="225">
        <f t="shared" si="3"/>
        <v>3378.6200000000003</v>
      </c>
      <c r="AA30" s="226">
        <f t="shared" si="3"/>
        <v>32824</v>
      </c>
      <c r="AB30" s="379"/>
    </row>
    <row r="31" spans="2:29" ht="23.25" customHeight="1" hidden="1" thickBot="1">
      <c r="B31" s="9">
        <f>COUNTIF(B6:B29,"*")</f>
        <v>15</v>
      </c>
      <c r="G31" s="194">
        <f>COUNTIF(G6:G29,"*")</f>
        <v>10</v>
      </c>
      <c r="H31" s="9">
        <f>H30</f>
        <v>25</v>
      </c>
      <c r="I31" s="9">
        <f aca="true" t="shared" si="4" ref="I31:T31">I30</f>
        <v>0</v>
      </c>
      <c r="J31" s="9">
        <f t="shared" si="4"/>
        <v>0</v>
      </c>
      <c r="K31" s="9">
        <f t="shared" si="4"/>
        <v>503</v>
      </c>
      <c r="L31" s="9">
        <f t="shared" si="4"/>
        <v>460</v>
      </c>
      <c r="M31" s="9">
        <f t="shared" si="4"/>
        <v>200</v>
      </c>
      <c r="N31" s="9">
        <f t="shared" si="4"/>
        <v>0</v>
      </c>
      <c r="O31" s="9">
        <f t="shared" si="4"/>
        <v>0</v>
      </c>
      <c r="P31" s="9">
        <f t="shared" si="4"/>
        <v>0</v>
      </c>
      <c r="Q31" s="9">
        <f t="shared" si="4"/>
        <v>1188</v>
      </c>
      <c r="R31" s="9">
        <f t="shared" si="4"/>
        <v>156948.5</v>
      </c>
      <c r="S31" s="9">
        <f t="shared" si="4"/>
        <v>165158.91</v>
      </c>
      <c r="T31" s="9">
        <f t="shared" si="4"/>
        <v>1684900</v>
      </c>
      <c r="U31" s="196">
        <f>COUNTIF(U6:U13,"&gt;0")+COUNTIF(U6:U13,"*")</f>
        <v>1</v>
      </c>
      <c r="V31" s="52">
        <f aca="true" t="shared" si="5" ref="V31:AA31">V30</f>
        <v>15</v>
      </c>
      <c r="W31" s="52">
        <f t="shared" si="5"/>
        <v>2</v>
      </c>
      <c r="X31" s="52">
        <f t="shared" si="5"/>
        <v>17</v>
      </c>
      <c r="Y31" s="52">
        <f t="shared" si="5"/>
        <v>4323.339999999999</v>
      </c>
      <c r="Z31" s="52">
        <f t="shared" si="5"/>
        <v>3378.6200000000003</v>
      </c>
      <c r="AA31" s="52">
        <f t="shared" si="5"/>
        <v>32824</v>
      </c>
      <c r="AB31" s="92"/>
      <c r="AC31" s="384"/>
    </row>
    <row r="32" spans="1:29" s="37" customFormat="1" ht="35.25" customHeight="1">
      <c r="A32" s="486" t="str">
        <f>'1月 '!A40:B40</f>
        <v>去(111)年</v>
      </c>
      <c r="B32" s="487"/>
      <c r="C32" s="488" t="s">
        <v>77</v>
      </c>
      <c r="D32" s="488"/>
      <c r="E32" s="488"/>
      <c r="F32" s="489"/>
      <c r="G32" s="32"/>
      <c r="H32" s="32">
        <v>0</v>
      </c>
      <c r="I32" s="32">
        <v>0</v>
      </c>
      <c r="J32" s="32">
        <v>0</v>
      </c>
      <c r="K32" s="32">
        <v>0</v>
      </c>
      <c r="L32" s="32">
        <v>17</v>
      </c>
      <c r="M32" s="32">
        <v>0</v>
      </c>
      <c r="N32" s="32">
        <v>0</v>
      </c>
      <c r="O32" s="32">
        <v>0</v>
      </c>
      <c r="P32" s="32">
        <v>0</v>
      </c>
      <c r="Q32" s="32">
        <v>17</v>
      </c>
      <c r="R32" s="420">
        <v>1350.66</v>
      </c>
      <c r="S32" s="420">
        <v>1400.39</v>
      </c>
      <c r="T32" s="421">
        <v>9500</v>
      </c>
      <c r="U32" s="35"/>
      <c r="V32" s="32">
        <v>10</v>
      </c>
      <c r="W32" s="32">
        <v>71</v>
      </c>
      <c r="X32" s="32">
        <v>81</v>
      </c>
      <c r="Y32" s="96">
        <v>10044.47</v>
      </c>
      <c r="Z32" s="96">
        <v>19712.35</v>
      </c>
      <c r="AA32" s="422">
        <v>175340</v>
      </c>
      <c r="AB32" s="36"/>
      <c r="AC32" s="385"/>
    </row>
    <row r="33" spans="1:29" s="37" customFormat="1" ht="35.25" customHeight="1" thickBot="1">
      <c r="A33" s="499" t="str">
        <f>'1月 '!A41:F41</f>
        <v>111與112年同月推案增減率</v>
      </c>
      <c r="B33" s="500"/>
      <c r="C33" s="500"/>
      <c r="D33" s="500"/>
      <c r="E33" s="500"/>
      <c r="F33" s="500"/>
      <c r="G33" s="38"/>
      <c r="H33" s="38"/>
      <c r="I33" s="38"/>
      <c r="J33" s="38"/>
      <c r="K33" s="38"/>
      <c r="L33" s="38"/>
      <c r="M33" s="38"/>
      <c r="N33" s="38"/>
      <c r="O33" s="39"/>
      <c r="P33" s="483">
        <f>(Q30-Q32)/Q32</f>
        <v>68.88235294117646</v>
      </c>
      <c r="Q33" s="501"/>
      <c r="R33" s="40"/>
      <c r="S33" s="40"/>
      <c r="T33" s="41">
        <f>(T30-T32)/T32</f>
        <v>176.3578947368421</v>
      </c>
      <c r="U33" s="42"/>
      <c r="V33" s="483">
        <f>(X30-X32)/X32</f>
        <v>-0.7901234567901234</v>
      </c>
      <c r="W33" s="484"/>
      <c r="X33" s="485"/>
      <c r="Y33" s="40"/>
      <c r="Z33" s="40"/>
      <c r="AA33" s="43">
        <f>(AA30-AA32)/AA32</f>
        <v>-0.8127979924717691</v>
      </c>
      <c r="AB33" s="304"/>
      <c r="AC33" s="385"/>
    </row>
    <row r="34" spans="1:22" ht="15.75">
      <c r="A34" s="405" t="s">
        <v>500</v>
      </c>
      <c r="H34" s="405" t="s">
        <v>501</v>
      </c>
      <c r="Q34" s="405" t="s">
        <v>502</v>
      </c>
      <c r="V34" s="405" t="s">
        <v>503</v>
      </c>
    </row>
    <row r="35" spans="1:6" ht="15.75">
      <c r="A35" s="347"/>
      <c r="B35" s="30"/>
      <c r="D35" s="30"/>
      <c r="E35" s="30"/>
      <c r="F35" s="30"/>
    </row>
    <row r="36" ht="15.75">
      <c r="B36" s="46"/>
    </row>
  </sheetData>
  <sheetProtection/>
  <mergeCells count="34">
    <mergeCell ref="V33:X33"/>
    <mergeCell ref="A30:F30"/>
    <mergeCell ref="A32:B32"/>
    <mergeCell ref="C32:F32"/>
    <mergeCell ref="A33:F33"/>
    <mergeCell ref="P33:Q33"/>
    <mergeCell ref="I4:I5"/>
    <mergeCell ref="J4:P4"/>
    <mergeCell ref="Q4:Q5"/>
    <mergeCell ref="Z3:Z5"/>
    <mergeCell ref="AB2:AB5"/>
    <mergeCell ref="F3:F5"/>
    <mergeCell ref="G3:G5"/>
    <mergeCell ref="S3:S5"/>
    <mergeCell ref="A3:A5"/>
    <mergeCell ref="B3:B5"/>
    <mergeCell ref="Y3:Y5"/>
    <mergeCell ref="C3:C5"/>
    <mergeCell ref="D3:D5"/>
    <mergeCell ref="AA3:AA5"/>
    <mergeCell ref="V4:V5"/>
    <mergeCell ref="W4:W5"/>
    <mergeCell ref="X4:X5"/>
    <mergeCell ref="H4:H5"/>
    <mergeCell ref="A1:Q1"/>
    <mergeCell ref="A2:F2"/>
    <mergeCell ref="G2:T2"/>
    <mergeCell ref="U2:AA2"/>
    <mergeCell ref="T3:T5"/>
    <mergeCell ref="E3:E5"/>
    <mergeCell ref="H3:Q3"/>
    <mergeCell ref="R3:R5"/>
    <mergeCell ref="U3:U5"/>
    <mergeCell ref="V3:X3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9" r:id="rId1"/>
  <headerFooter alignWithMargins="0">
    <oddFooter>&amp;R&amp;16&amp;F&amp;A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D32"/>
  <sheetViews>
    <sheetView zoomScale="70" zoomScaleNormal="70" zoomScaleSheetLayoutView="70" zoomScalePageLayoutView="0" workbookViewId="0" topLeftCell="A7">
      <selection activeCell="R7" sqref="R7"/>
    </sheetView>
  </sheetViews>
  <sheetFormatPr defaultColWidth="0" defaultRowHeight="16.5"/>
  <cols>
    <col min="1" max="1" width="4.125" style="9" customWidth="1"/>
    <col min="2" max="2" width="7.875" style="9" customWidth="1"/>
    <col min="3" max="3" width="6.75390625" style="30" customWidth="1"/>
    <col min="4" max="6" width="7.25390625" style="9" customWidth="1"/>
    <col min="7" max="16" width="5.25390625" style="9" customWidth="1"/>
    <col min="17" max="17" width="6.75390625" style="9" customWidth="1"/>
    <col min="18" max="18" width="12.00390625" style="9" customWidth="1"/>
    <col min="19" max="19" width="11.875" style="9" bestFit="1" customWidth="1"/>
    <col min="20" max="20" width="11.75390625" style="31" customWidth="1"/>
    <col min="21" max="21" width="5.125" style="9" customWidth="1"/>
    <col min="22" max="24" width="5.75390625" style="9" customWidth="1"/>
    <col min="25" max="25" width="12.50390625" style="9" bestFit="1" customWidth="1"/>
    <col min="26" max="26" width="11.875" style="9" bestFit="1" customWidth="1"/>
    <col min="27" max="27" width="10.25390625" style="9" customWidth="1"/>
    <col min="28" max="28" width="9.875" style="9" customWidth="1"/>
    <col min="29" max="29" width="7.375" style="7" customWidth="1"/>
    <col min="30" max="30" width="7.375" style="8" customWidth="1"/>
    <col min="31" max="31" width="6.875" style="9" customWidth="1"/>
    <col min="32" max="32" width="6.75390625" style="9" customWidth="1"/>
    <col min="33" max="38" width="0" style="9" hidden="1" customWidth="1"/>
    <col min="39" max="16384" width="9.00390625" style="9" hidden="1" customWidth="1"/>
  </cols>
  <sheetData>
    <row r="1" spans="1:28" ht="42" customHeight="1" thickBot="1">
      <c r="A1" s="502" t="s">
        <v>73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47" t="str">
        <f>'1月 '!R1</f>
        <v>112年</v>
      </c>
      <c r="S1" s="147" t="s">
        <v>232</v>
      </c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30" customHeight="1">
      <c r="A2" s="510" t="s">
        <v>1</v>
      </c>
      <c r="B2" s="511"/>
      <c r="C2" s="511"/>
      <c r="D2" s="511"/>
      <c r="E2" s="511"/>
      <c r="F2" s="512"/>
      <c r="G2" s="513" t="s">
        <v>2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473" t="s">
        <v>3</v>
      </c>
      <c r="V2" s="474"/>
      <c r="W2" s="474"/>
      <c r="X2" s="474"/>
      <c r="Y2" s="474"/>
      <c r="Z2" s="474"/>
      <c r="AA2" s="475"/>
      <c r="AB2" s="467" t="s">
        <v>45</v>
      </c>
    </row>
    <row r="3" spans="1:28" ht="20.25" customHeight="1">
      <c r="A3" s="490" t="s">
        <v>4</v>
      </c>
      <c r="B3" s="479" t="s">
        <v>5</v>
      </c>
      <c r="C3" s="503" t="s">
        <v>6</v>
      </c>
      <c r="D3" s="503" t="s">
        <v>46</v>
      </c>
      <c r="E3" s="479" t="s">
        <v>239</v>
      </c>
      <c r="F3" s="479" t="s">
        <v>108</v>
      </c>
      <c r="G3" s="470" t="s">
        <v>48</v>
      </c>
      <c r="H3" s="507" t="s">
        <v>49</v>
      </c>
      <c r="I3" s="508"/>
      <c r="J3" s="508"/>
      <c r="K3" s="508"/>
      <c r="L3" s="508"/>
      <c r="M3" s="508"/>
      <c r="N3" s="508"/>
      <c r="O3" s="508"/>
      <c r="P3" s="508"/>
      <c r="Q3" s="509"/>
      <c r="R3" s="479" t="s">
        <v>50</v>
      </c>
      <c r="S3" s="506" t="s">
        <v>55</v>
      </c>
      <c r="T3" s="496" t="s">
        <v>51</v>
      </c>
      <c r="U3" s="476" t="s">
        <v>52</v>
      </c>
      <c r="V3" s="477" t="s">
        <v>53</v>
      </c>
      <c r="W3" s="477"/>
      <c r="X3" s="477"/>
      <c r="Y3" s="506" t="s">
        <v>54</v>
      </c>
      <c r="Z3" s="506" t="s">
        <v>56</v>
      </c>
      <c r="AA3" s="482" t="s">
        <v>57</v>
      </c>
      <c r="AB3" s="468"/>
    </row>
    <row r="4" spans="1:28" ht="20.25" customHeight="1">
      <c r="A4" s="491"/>
      <c r="B4" s="480"/>
      <c r="C4" s="504"/>
      <c r="D4" s="504"/>
      <c r="E4" s="480"/>
      <c r="F4" s="480"/>
      <c r="G4" s="471"/>
      <c r="H4" s="470" t="s">
        <v>58</v>
      </c>
      <c r="I4" s="470" t="s">
        <v>59</v>
      </c>
      <c r="J4" s="514" t="s">
        <v>60</v>
      </c>
      <c r="K4" s="515"/>
      <c r="L4" s="515"/>
      <c r="M4" s="515"/>
      <c r="N4" s="515"/>
      <c r="O4" s="515"/>
      <c r="P4" s="516"/>
      <c r="Q4" s="470" t="s">
        <v>61</v>
      </c>
      <c r="R4" s="480"/>
      <c r="S4" s="506"/>
      <c r="T4" s="497"/>
      <c r="U4" s="476"/>
      <c r="V4" s="478" t="s">
        <v>62</v>
      </c>
      <c r="W4" s="478" t="s">
        <v>63</v>
      </c>
      <c r="X4" s="478" t="s">
        <v>61</v>
      </c>
      <c r="Y4" s="506"/>
      <c r="Z4" s="506"/>
      <c r="AA4" s="482"/>
      <c r="AB4" s="468"/>
    </row>
    <row r="5" spans="1:30" s="15" customFormat="1" ht="20.25" customHeight="1">
      <c r="A5" s="492"/>
      <c r="B5" s="481"/>
      <c r="C5" s="505"/>
      <c r="D5" s="505"/>
      <c r="E5" s="481"/>
      <c r="F5" s="481"/>
      <c r="G5" s="472"/>
      <c r="H5" s="472"/>
      <c r="I5" s="472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2" t="s">
        <v>70</v>
      </c>
      <c r="Q5" s="472"/>
      <c r="R5" s="481"/>
      <c r="S5" s="506"/>
      <c r="T5" s="498"/>
      <c r="U5" s="476"/>
      <c r="V5" s="478"/>
      <c r="W5" s="478"/>
      <c r="X5" s="478"/>
      <c r="Y5" s="506"/>
      <c r="Z5" s="506"/>
      <c r="AA5" s="482"/>
      <c r="AB5" s="469"/>
      <c r="AC5" s="13"/>
      <c r="AD5" s="14"/>
    </row>
    <row r="6" spans="1:30" ht="35.25" customHeight="1">
      <c r="A6" s="16">
        <v>1</v>
      </c>
      <c r="B6" s="75" t="s">
        <v>504</v>
      </c>
      <c r="C6" s="75" t="s">
        <v>131</v>
      </c>
      <c r="D6" s="50" t="s">
        <v>505</v>
      </c>
      <c r="E6" s="74" t="s">
        <v>506</v>
      </c>
      <c r="F6" s="75" t="s">
        <v>253</v>
      </c>
      <c r="G6" s="19" t="s">
        <v>507</v>
      </c>
      <c r="H6" s="20">
        <v>0</v>
      </c>
      <c r="I6" s="20">
        <v>0</v>
      </c>
      <c r="J6" s="20">
        <v>0</v>
      </c>
      <c r="K6" s="20">
        <v>18</v>
      </c>
      <c r="L6" s="20">
        <v>6</v>
      </c>
      <c r="M6" s="20">
        <v>0</v>
      </c>
      <c r="N6" s="20">
        <v>0</v>
      </c>
      <c r="O6" s="20">
        <v>0</v>
      </c>
      <c r="P6" s="21">
        <v>0</v>
      </c>
      <c r="Q6" s="20">
        <v>24</v>
      </c>
      <c r="R6" s="22">
        <v>2260.1</v>
      </c>
      <c r="S6" s="25">
        <v>2387.15</v>
      </c>
      <c r="T6" s="23">
        <v>28000</v>
      </c>
      <c r="U6" s="24"/>
      <c r="V6" s="20"/>
      <c r="W6" s="20"/>
      <c r="X6" s="56">
        <v>0</v>
      </c>
      <c r="Y6" s="25"/>
      <c r="Z6" s="25"/>
      <c r="AA6" s="26"/>
      <c r="AB6" s="27"/>
      <c r="AC6" s="175">
        <v>38.77510146872814</v>
      </c>
      <c r="AD6" s="169"/>
    </row>
    <row r="7" spans="1:30" ht="35.25" customHeight="1">
      <c r="A7" s="16">
        <v>2</v>
      </c>
      <c r="B7" s="75" t="s">
        <v>508</v>
      </c>
      <c r="C7" s="75" t="s">
        <v>115</v>
      </c>
      <c r="D7" s="10" t="s">
        <v>509</v>
      </c>
      <c r="E7" s="349" t="s">
        <v>510</v>
      </c>
      <c r="F7" s="75" t="s">
        <v>291</v>
      </c>
      <c r="G7" s="19" t="s">
        <v>511</v>
      </c>
      <c r="H7" s="20">
        <v>2</v>
      </c>
      <c r="I7" s="20">
        <v>0</v>
      </c>
      <c r="J7" s="20">
        <v>0</v>
      </c>
      <c r="K7" s="20">
        <v>0</v>
      </c>
      <c r="L7" s="20">
        <v>39</v>
      </c>
      <c r="M7" s="20">
        <v>0</v>
      </c>
      <c r="N7" s="20">
        <v>0</v>
      </c>
      <c r="O7" s="20">
        <v>0</v>
      </c>
      <c r="P7" s="21">
        <v>0</v>
      </c>
      <c r="Q7" s="20">
        <v>41</v>
      </c>
      <c r="R7" s="22">
        <v>7225.81</v>
      </c>
      <c r="S7" s="25">
        <v>7594.23</v>
      </c>
      <c r="T7" s="23">
        <v>94666</v>
      </c>
      <c r="U7" s="24"/>
      <c r="V7" s="20"/>
      <c r="W7" s="20"/>
      <c r="X7" s="56">
        <v>0</v>
      </c>
      <c r="Y7" s="25"/>
      <c r="Z7" s="25"/>
      <c r="AA7" s="26"/>
      <c r="AB7" s="27"/>
      <c r="AC7" s="175">
        <v>41.2083192825941</v>
      </c>
      <c r="AD7" s="169"/>
    </row>
    <row r="8" spans="1:30" ht="35.25" customHeight="1">
      <c r="A8" s="16">
        <v>3</v>
      </c>
      <c r="B8" s="75" t="s">
        <v>512</v>
      </c>
      <c r="C8" s="75" t="s">
        <v>129</v>
      </c>
      <c r="D8" s="50" t="s">
        <v>513</v>
      </c>
      <c r="E8" s="349" t="s">
        <v>514</v>
      </c>
      <c r="F8" s="75" t="s">
        <v>253</v>
      </c>
      <c r="G8" s="19"/>
      <c r="H8" s="20"/>
      <c r="I8" s="20"/>
      <c r="J8" s="20"/>
      <c r="K8" s="20"/>
      <c r="L8" s="20"/>
      <c r="M8" s="20"/>
      <c r="N8" s="20"/>
      <c r="O8" s="20"/>
      <c r="P8" s="21"/>
      <c r="Q8" s="20">
        <v>0</v>
      </c>
      <c r="R8" s="22"/>
      <c r="S8" s="25"/>
      <c r="T8" s="23"/>
      <c r="U8" s="24">
        <v>4</v>
      </c>
      <c r="V8" s="20">
        <v>0</v>
      </c>
      <c r="W8" s="20">
        <v>13</v>
      </c>
      <c r="X8" s="56">
        <v>13</v>
      </c>
      <c r="Y8" s="25">
        <v>1340.07</v>
      </c>
      <c r="Z8" s="25">
        <v>2737.08</v>
      </c>
      <c r="AA8" s="26">
        <v>28000</v>
      </c>
      <c r="AB8" s="27"/>
      <c r="AC8" s="168">
        <v>2153.846153846154</v>
      </c>
      <c r="AD8" s="169"/>
    </row>
    <row r="9" spans="1:30" ht="35.25" customHeight="1">
      <c r="A9" s="16">
        <v>4</v>
      </c>
      <c r="B9" s="75" t="s">
        <v>515</v>
      </c>
      <c r="C9" s="75" t="s">
        <v>133</v>
      </c>
      <c r="D9" s="158" t="s">
        <v>516</v>
      </c>
      <c r="E9" s="373" t="s">
        <v>517</v>
      </c>
      <c r="F9" s="75" t="s">
        <v>313</v>
      </c>
      <c r="G9" s="63"/>
      <c r="H9" s="56"/>
      <c r="I9" s="56"/>
      <c r="J9" s="56"/>
      <c r="K9" s="56"/>
      <c r="L9" s="56"/>
      <c r="M9" s="56"/>
      <c r="N9" s="56"/>
      <c r="O9" s="56"/>
      <c r="P9" s="64"/>
      <c r="Q9" s="20">
        <v>0</v>
      </c>
      <c r="R9" s="65"/>
      <c r="S9" s="57"/>
      <c r="T9" s="66"/>
      <c r="U9" s="67" t="s">
        <v>320</v>
      </c>
      <c r="V9" s="56">
        <v>0</v>
      </c>
      <c r="W9" s="56">
        <v>8</v>
      </c>
      <c r="X9" s="56">
        <v>8</v>
      </c>
      <c r="Y9" s="57">
        <v>636.28</v>
      </c>
      <c r="Z9" s="57">
        <v>1760.95</v>
      </c>
      <c r="AA9" s="51">
        <v>16000</v>
      </c>
      <c r="AB9" s="294"/>
      <c r="AC9" s="295">
        <v>2000</v>
      </c>
      <c r="AD9" s="169"/>
    </row>
    <row r="10" spans="1:30" ht="35.25" customHeight="1">
      <c r="A10" s="16">
        <v>5</v>
      </c>
      <c r="B10" s="75" t="s">
        <v>518</v>
      </c>
      <c r="C10" s="75" t="s">
        <v>133</v>
      </c>
      <c r="D10" s="50" t="s">
        <v>519</v>
      </c>
      <c r="E10" s="349" t="s">
        <v>520</v>
      </c>
      <c r="F10" s="50" t="s">
        <v>282</v>
      </c>
      <c r="G10" s="19"/>
      <c r="H10" s="20"/>
      <c r="I10" s="20"/>
      <c r="J10" s="20"/>
      <c r="K10" s="20"/>
      <c r="L10" s="20"/>
      <c r="M10" s="20"/>
      <c r="N10" s="20"/>
      <c r="O10" s="20"/>
      <c r="P10" s="21"/>
      <c r="Q10" s="20">
        <v>0</v>
      </c>
      <c r="R10" s="22"/>
      <c r="S10" s="25"/>
      <c r="T10" s="23"/>
      <c r="U10" s="55">
        <v>3</v>
      </c>
      <c r="V10" s="20">
        <v>0</v>
      </c>
      <c r="W10" s="20">
        <v>20</v>
      </c>
      <c r="X10" s="56">
        <v>20</v>
      </c>
      <c r="Y10" s="25">
        <v>2062</v>
      </c>
      <c r="Z10" s="25">
        <v>3389.96</v>
      </c>
      <c r="AA10" s="26">
        <v>51600</v>
      </c>
      <c r="AB10" s="296"/>
      <c r="AC10" s="168">
        <v>2580</v>
      </c>
      <c r="AD10" s="169"/>
    </row>
    <row r="11" spans="1:30" ht="35.25" customHeight="1">
      <c r="A11" s="16">
        <v>6</v>
      </c>
      <c r="B11" s="75" t="s">
        <v>521</v>
      </c>
      <c r="C11" s="75" t="s">
        <v>139</v>
      </c>
      <c r="D11" s="50" t="s">
        <v>480</v>
      </c>
      <c r="E11" s="349" t="s">
        <v>522</v>
      </c>
      <c r="F11" s="75" t="s">
        <v>482</v>
      </c>
      <c r="G11" s="19"/>
      <c r="H11" s="20"/>
      <c r="I11" s="20"/>
      <c r="J11" s="20"/>
      <c r="K11" s="20"/>
      <c r="L11" s="20"/>
      <c r="M11" s="20"/>
      <c r="N11" s="20"/>
      <c r="O11" s="20"/>
      <c r="P11" s="21"/>
      <c r="Q11" s="20">
        <v>0</v>
      </c>
      <c r="R11" s="22"/>
      <c r="S11" s="25"/>
      <c r="T11" s="23"/>
      <c r="U11" s="24">
        <v>1</v>
      </c>
      <c r="V11" s="20">
        <v>2</v>
      </c>
      <c r="W11" s="20">
        <v>0</v>
      </c>
      <c r="X11" s="56">
        <v>2</v>
      </c>
      <c r="Y11" s="25">
        <v>559</v>
      </c>
      <c r="Z11" s="25">
        <v>385.32</v>
      </c>
      <c r="AA11" s="26">
        <v>3380</v>
      </c>
      <c r="AB11" s="425" t="s">
        <v>483</v>
      </c>
      <c r="AC11" s="168">
        <v>1690</v>
      </c>
      <c r="AD11" s="169"/>
    </row>
    <row r="12" spans="1:30" ht="35.25" customHeight="1">
      <c r="A12" s="392">
        <v>7</v>
      </c>
      <c r="B12" s="426" t="s">
        <v>518</v>
      </c>
      <c r="C12" s="426" t="s">
        <v>147</v>
      </c>
      <c r="D12" s="326" t="s">
        <v>523</v>
      </c>
      <c r="E12" s="353" t="s">
        <v>524</v>
      </c>
      <c r="F12" s="326" t="s">
        <v>282</v>
      </c>
      <c r="G12" s="328" t="s">
        <v>525</v>
      </c>
      <c r="H12" s="329">
        <v>0</v>
      </c>
      <c r="I12" s="329">
        <v>0</v>
      </c>
      <c r="J12" s="329">
        <v>0</v>
      </c>
      <c r="K12" s="329">
        <v>13</v>
      </c>
      <c r="L12" s="329">
        <v>14</v>
      </c>
      <c r="M12" s="329">
        <v>0</v>
      </c>
      <c r="N12" s="329">
        <v>0</v>
      </c>
      <c r="O12" s="329">
        <v>0</v>
      </c>
      <c r="P12" s="330">
        <v>0</v>
      </c>
      <c r="Q12" s="329">
        <v>27</v>
      </c>
      <c r="R12" s="331">
        <v>2484.89</v>
      </c>
      <c r="S12" s="332">
        <v>2595.17</v>
      </c>
      <c r="T12" s="333">
        <v>26500</v>
      </c>
      <c r="U12" s="354">
        <v>3</v>
      </c>
      <c r="V12" s="329">
        <v>0</v>
      </c>
      <c r="W12" s="329">
        <v>8</v>
      </c>
      <c r="X12" s="399">
        <v>8</v>
      </c>
      <c r="Y12" s="332">
        <v>950.96</v>
      </c>
      <c r="Z12" s="332">
        <v>1317.3</v>
      </c>
      <c r="AA12" s="334">
        <v>20640</v>
      </c>
      <c r="AB12" s="427" t="s">
        <v>422</v>
      </c>
      <c r="AC12" s="175">
        <v>33.75628794457549</v>
      </c>
      <c r="AD12" s="168">
        <v>2580</v>
      </c>
    </row>
    <row r="13" spans="1:30" ht="35.25" customHeight="1">
      <c r="A13" s="16">
        <v>8</v>
      </c>
      <c r="B13" s="75" t="s">
        <v>526</v>
      </c>
      <c r="C13" s="172" t="s">
        <v>147</v>
      </c>
      <c r="D13" s="50" t="s">
        <v>527</v>
      </c>
      <c r="E13" s="324" t="s">
        <v>528</v>
      </c>
      <c r="F13" s="50" t="s">
        <v>341</v>
      </c>
      <c r="G13" s="19" t="s">
        <v>525</v>
      </c>
      <c r="H13" s="20">
        <v>0</v>
      </c>
      <c r="I13" s="20">
        <v>0</v>
      </c>
      <c r="J13" s="20">
        <v>0</v>
      </c>
      <c r="K13" s="20">
        <v>18</v>
      </c>
      <c r="L13" s="20">
        <v>18</v>
      </c>
      <c r="M13" s="20">
        <v>0</v>
      </c>
      <c r="N13" s="20">
        <v>0</v>
      </c>
      <c r="O13" s="20">
        <v>0</v>
      </c>
      <c r="P13" s="21">
        <v>0</v>
      </c>
      <c r="Q13" s="20">
        <v>36</v>
      </c>
      <c r="R13" s="22">
        <v>3029.9</v>
      </c>
      <c r="S13" s="25">
        <v>3271.88</v>
      </c>
      <c r="T13" s="23">
        <v>29800</v>
      </c>
      <c r="U13" s="24"/>
      <c r="V13" s="20"/>
      <c r="W13" s="20"/>
      <c r="X13" s="20">
        <v>0</v>
      </c>
      <c r="Y13" s="25"/>
      <c r="Z13" s="25"/>
      <c r="AA13" s="26"/>
      <c r="AB13" s="425" t="s">
        <v>330</v>
      </c>
      <c r="AC13" s="175">
        <v>30.10880493606577</v>
      </c>
      <c r="AD13" s="169"/>
    </row>
    <row r="14" spans="1:30" ht="35.25" customHeight="1">
      <c r="A14" s="392">
        <v>9</v>
      </c>
      <c r="B14" s="426" t="s">
        <v>529</v>
      </c>
      <c r="C14" s="327" t="s">
        <v>149</v>
      </c>
      <c r="D14" s="326" t="s">
        <v>530</v>
      </c>
      <c r="E14" s="394" t="s">
        <v>531</v>
      </c>
      <c r="F14" s="326" t="s">
        <v>341</v>
      </c>
      <c r="G14" s="328" t="s">
        <v>525</v>
      </c>
      <c r="H14" s="329">
        <v>0</v>
      </c>
      <c r="I14" s="329">
        <v>0</v>
      </c>
      <c r="J14" s="329">
        <v>0</v>
      </c>
      <c r="K14" s="329">
        <v>36</v>
      </c>
      <c r="L14" s="329">
        <v>12</v>
      </c>
      <c r="M14" s="329">
        <v>0</v>
      </c>
      <c r="N14" s="329">
        <v>0</v>
      </c>
      <c r="O14" s="329">
        <v>0</v>
      </c>
      <c r="P14" s="330">
        <v>0</v>
      </c>
      <c r="Q14" s="329">
        <v>48</v>
      </c>
      <c r="R14" s="331">
        <v>4279.82</v>
      </c>
      <c r="S14" s="332">
        <v>4765.8</v>
      </c>
      <c r="T14" s="333">
        <v>35800</v>
      </c>
      <c r="U14" s="354">
        <v>4</v>
      </c>
      <c r="V14" s="329">
        <v>10</v>
      </c>
      <c r="W14" s="329">
        <v>0</v>
      </c>
      <c r="X14" s="329">
        <v>10</v>
      </c>
      <c r="Y14" s="332">
        <v>477.32</v>
      </c>
      <c r="Z14" s="332">
        <v>1987.81</v>
      </c>
      <c r="AA14" s="334">
        <v>19800</v>
      </c>
      <c r="AB14" s="427" t="s">
        <v>422</v>
      </c>
      <c r="AC14" s="175">
        <v>24.8325795119427</v>
      </c>
      <c r="AD14" s="168">
        <v>1980</v>
      </c>
    </row>
    <row r="15" spans="1:30" ht="35.25" customHeight="1">
      <c r="A15" s="16">
        <v>10</v>
      </c>
      <c r="B15" s="75" t="s">
        <v>532</v>
      </c>
      <c r="C15" s="172" t="s">
        <v>163</v>
      </c>
      <c r="D15" s="10" t="s">
        <v>533</v>
      </c>
      <c r="E15" s="324" t="s">
        <v>534</v>
      </c>
      <c r="F15" s="75" t="s">
        <v>253</v>
      </c>
      <c r="G15" s="19" t="s">
        <v>535</v>
      </c>
      <c r="H15" s="20">
        <v>0</v>
      </c>
      <c r="I15" s="20">
        <v>0</v>
      </c>
      <c r="J15" s="20">
        <v>1</v>
      </c>
      <c r="K15" s="20">
        <v>16</v>
      </c>
      <c r="L15" s="20">
        <v>17</v>
      </c>
      <c r="M15" s="20">
        <v>0</v>
      </c>
      <c r="N15" s="20">
        <v>0</v>
      </c>
      <c r="O15" s="20">
        <v>0</v>
      </c>
      <c r="P15" s="21">
        <v>0</v>
      </c>
      <c r="Q15" s="20">
        <v>34</v>
      </c>
      <c r="R15" s="22">
        <v>5308.61</v>
      </c>
      <c r="S15" s="25">
        <v>5566.57</v>
      </c>
      <c r="T15" s="23">
        <v>51000</v>
      </c>
      <c r="U15" s="24"/>
      <c r="V15" s="20"/>
      <c r="W15" s="20"/>
      <c r="X15" s="20">
        <v>0</v>
      </c>
      <c r="Y15" s="25"/>
      <c r="Z15" s="25"/>
      <c r="AA15" s="26"/>
      <c r="AB15" s="27"/>
      <c r="AC15" s="175">
        <v>30.28706031224148</v>
      </c>
      <c r="AD15" s="169"/>
    </row>
    <row r="16" spans="1:30" ht="35.25" customHeight="1" hidden="1">
      <c r="A16" s="16"/>
      <c r="B16" s="75"/>
      <c r="C16" s="18"/>
      <c r="D16" s="50"/>
      <c r="E16" s="50"/>
      <c r="F16" s="17"/>
      <c r="G16" s="19"/>
      <c r="H16" s="20"/>
      <c r="I16" s="20"/>
      <c r="J16" s="20"/>
      <c r="K16" s="20"/>
      <c r="L16" s="20"/>
      <c r="M16" s="20"/>
      <c r="N16" s="20"/>
      <c r="O16" s="20"/>
      <c r="P16" s="21"/>
      <c r="Q16" s="20"/>
      <c r="R16" s="22"/>
      <c r="S16" s="25"/>
      <c r="T16" s="23"/>
      <c r="U16" s="24"/>
      <c r="V16" s="20"/>
      <c r="W16" s="20"/>
      <c r="X16" s="20"/>
      <c r="Y16" s="25"/>
      <c r="Z16" s="25"/>
      <c r="AA16" s="26"/>
      <c r="AB16" s="27"/>
      <c r="AC16" s="29"/>
      <c r="AD16" s="28"/>
    </row>
    <row r="17" spans="1:30" ht="35.25" customHeight="1" hidden="1">
      <c r="A17" s="16"/>
      <c r="B17" s="75"/>
      <c r="C17" s="18"/>
      <c r="D17" s="50"/>
      <c r="E17" s="50"/>
      <c r="F17" s="17"/>
      <c r="G17" s="19"/>
      <c r="H17" s="20"/>
      <c r="I17" s="20"/>
      <c r="J17" s="20"/>
      <c r="K17" s="20"/>
      <c r="L17" s="20"/>
      <c r="M17" s="20"/>
      <c r="N17" s="20"/>
      <c r="O17" s="20"/>
      <c r="P17" s="21"/>
      <c r="Q17" s="20"/>
      <c r="R17" s="22"/>
      <c r="S17" s="25"/>
      <c r="T17" s="23"/>
      <c r="U17" s="24"/>
      <c r="V17" s="20"/>
      <c r="W17" s="20"/>
      <c r="X17" s="20"/>
      <c r="Y17" s="25"/>
      <c r="Z17" s="25"/>
      <c r="AA17" s="26"/>
      <c r="AB17" s="27"/>
      <c r="AC17" s="29"/>
      <c r="AD17" s="28"/>
    </row>
    <row r="18" spans="1:30" ht="35.25" customHeight="1" hidden="1">
      <c r="A18" s="16"/>
      <c r="B18" s="17"/>
      <c r="C18" s="18"/>
      <c r="D18" s="17"/>
      <c r="E18" s="17"/>
      <c r="F18" s="17"/>
      <c r="G18" s="19"/>
      <c r="H18" s="20"/>
      <c r="I18" s="20"/>
      <c r="J18" s="20"/>
      <c r="K18" s="20"/>
      <c r="L18" s="20"/>
      <c r="M18" s="20"/>
      <c r="N18" s="20"/>
      <c r="O18" s="20"/>
      <c r="P18" s="21"/>
      <c r="Q18" s="20"/>
      <c r="R18" s="22"/>
      <c r="S18" s="25"/>
      <c r="T18" s="23"/>
      <c r="U18" s="24"/>
      <c r="V18" s="20"/>
      <c r="W18" s="20"/>
      <c r="X18" s="20"/>
      <c r="Y18" s="25"/>
      <c r="Z18" s="25"/>
      <c r="AA18" s="26"/>
      <c r="AB18" s="27"/>
      <c r="AD18" s="28"/>
    </row>
    <row r="19" spans="1:30" ht="35.25" customHeight="1" hidden="1">
      <c r="A19" s="16"/>
      <c r="B19" s="17"/>
      <c r="C19" s="18"/>
      <c r="D19" s="17"/>
      <c r="E19" s="17"/>
      <c r="F19" s="17"/>
      <c r="G19" s="19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2"/>
      <c r="S19" s="25"/>
      <c r="T19" s="23"/>
      <c r="U19" s="24"/>
      <c r="V19" s="20"/>
      <c r="W19" s="20"/>
      <c r="X19" s="20"/>
      <c r="Y19" s="25"/>
      <c r="Z19" s="25"/>
      <c r="AA19" s="26"/>
      <c r="AB19" s="27"/>
      <c r="AC19" s="29"/>
      <c r="AD19" s="28"/>
    </row>
    <row r="20" spans="1:30" ht="35.25" customHeight="1" hidden="1">
      <c r="A20" s="16"/>
      <c r="B20" s="17"/>
      <c r="C20" s="18"/>
      <c r="D20" s="10"/>
      <c r="E20" s="10"/>
      <c r="F20" s="17"/>
      <c r="G20" s="19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2"/>
      <c r="S20" s="25"/>
      <c r="T20" s="23"/>
      <c r="U20" s="24"/>
      <c r="V20" s="20"/>
      <c r="W20" s="20"/>
      <c r="X20" s="20"/>
      <c r="Y20" s="25"/>
      <c r="Z20" s="25"/>
      <c r="AA20" s="26"/>
      <c r="AB20" s="27"/>
      <c r="AC20" s="29"/>
      <c r="AD20" s="28"/>
    </row>
    <row r="21" spans="1:30" ht="35.25" customHeight="1" hidden="1">
      <c r="A21" s="16"/>
      <c r="B21" s="17"/>
      <c r="C21" s="18"/>
      <c r="D21" s="10"/>
      <c r="E21" s="10"/>
      <c r="F21" s="17"/>
      <c r="G21" s="19"/>
      <c r="H21" s="20"/>
      <c r="I21" s="20"/>
      <c r="J21" s="20"/>
      <c r="K21" s="20"/>
      <c r="L21" s="20"/>
      <c r="M21" s="48"/>
      <c r="N21" s="20"/>
      <c r="O21" s="20"/>
      <c r="P21" s="21"/>
      <c r="Q21" s="20"/>
      <c r="R21" s="22"/>
      <c r="S21" s="25"/>
      <c r="T21" s="23"/>
      <c r="U21" s="24"/>
      <c r="V21" s="20"/>
      <c r="W21" s="20"/>
      <c r="X21" s="20"/>
      <c r="Y21" s="25"/>
      <c r="Z21" s="25"/>
      <c r="AA21" s="26"/>
      <c r="AB21" s="27"/>
      <c r="AD21" s="28"/>
    </row>
    <row r="22" spans="1:30" ht="35.25" customHeight="1" hidden="1">
      <c r="A22" s="16"/>
      <c r="B22" s="17"/>
      <c r="C22" s="18"/>
      <c r="D22" s="10"/>
      <c r="E22" s="10"/>
      <c r="F22" s="17"/>
      <c r="G22" s="19"/>
      <c r="H22" s="20"/>
      <c r="I22" s="20"/>
      <c r="J22" s="20"/>
      <c r="K22" s="20"/>
      <c r="L22" s="20"/>
      <c r="M22" s="20"/>
      <c r="N22" s="20"/>
      <c r="O22" s="20"/>
      <c r="P22" s="21"/>
      <c r="Q22" s="20"/>
      <c r="R22" s="22"/>
      <c r="S22" s="25"/>
      <c r="T22" s="23"/>
      <c r="U22" s="24"/>
      <c r="V22" s="20"/>
      <c r="W22" s="20"/>
      <c r="X22" s="20"/>
      <c r="Y22" s="25"/>
      <c r="Z22" s="25"/>
      <c r="AA22" s="26"/>
      <c r="AB22" s="27"/>
      <c r="AC22" s="29"/>
      <c r="AD22" s="28"/>
    </row>
    <row r="23" spans="1:30" ht="35.25" customHeight="1" hidden="1">
      <c r="A23" s="16"/>
      <c r="B23" s="17"/>
      <c r="C23" s="18"/>
      <c r="D23" s="10"/>
      <c r="E23" s="10"/>
      <c r="F23" s="17"/>
      <c r="G23" s="19"/>
      <c r="H23" s="20"/>
      <c r="I23" s="20"/>
      <c r="J23" s="20"/>
      <c r="K23" s="20"/>
      <c r="L23" s="20"/>
      <c r="M23" s="20"/>
      <c r="N23" s="20"/>
      <c r="O23" s="20"/>
      <c r="P23" s="21"/>
      <c r="Q23" s="20"/>
      <c r="R23" s="22"/>
      <c r="S23" s="25"/>
      <c r="T23" s="23"/>
      <c r="U23" s="24"/>
      <c r="V23" s="20"/>
      <c r="W23" s="20"/>
      <c r="X23" s="20"/>
      <c r="Y23" s="25"/>
      <c r="Z23" s="25"/>
      <c r="AA23" s="26"/>
      <c r="AB23" s="27"/>
      <c r="AC23" s="29"/>
      <c r="AD23" s="28"/>
    </row>
    <row r="24" spans="1:30" ht="35.25" customHeight="1" hidden="1">
      <c r="A24" s="16"/>
      <c r="B24" s="17"/>
      <c r="C24" s="18"/>
      <c r="D24" s="10"/>
      <c r="E24" s="10"/>
      <c r="F24" s="17"/>
      <c r="G24" s="19"/>
      <c r="H24" s="20"/>
      <c r="I24" s="20"/>
      <c r="J24" s="20"/>
      <c r="K24" s="20"/>
      <c r="L24" s="20"/>
      <c r="M24" s="20"/>
      <c r="N24" s="20"/>
      <c r="O24" s="20"/>
      <c r="P24" s="21"/>
      <c r="Q24" s="20"/>
      <c r="R24" s="22"/>
      <c r="S24" s="25"/>
      <c r="T24" s="23"/>
      <c r="U24" s="24"/>
      <c r="V24" s="20"/>
      <c r="W24" s="20"/>
      <c r="X24" s="20"/>
      <c r="Y24" s="25"/>
      <c r="Z24" s="25"/>
      <c r="AA24" s="26"/>
      <c r="AB24" s="27"/>
      <c r="AC24" s="29"/>
      <c r="AD24" s="28"/>
    </row>
    <row r="25" spans="1:30" ht="35.25" customHeight="1" hidden="1">
      <c r="A25" s="16"/>
      <c r="B25" s="17"/>
      <c r="C25" s="18"/>
      <c r="D25" s="10"/>
      <c r="E25" s="10"/>
      <c r="F25" s="17"/>
      <c r="G25" s="19"/>
      <c r="H25" s="20"/>
      <c r="I25" s="20"/>
      <c r="J25" s="20"/>
      <c r="K25" s="20"/>
      <c r="L25" s="20"/>
      <c r="M25" s="20"/>
      <c r="N25" s="20"/>
      <c r="O25" s="20"/>
      <c r="P25" s="21"/>
      <c r="Q25" s="20"/>
      <c r="R25" s="22"/>
      <c r="S25" s="25"/>
      <c r="T25" s="23"/>
      <c r="U25" s="24"/>
      <c r="V25" s="20"/>
      <c r="W25" s="20"/>
      <c r="X25" s="20"/>
      <c r="Y25" s="25"/>
      <c r="Z25" s="25"/>
      <c r="AA25" s="26"/>
      <c r="AB25" s="27"/>
      <c r="AC25" s="29"/>
      <c r="AD25" s="28"/>
    </row>
    <row r="26" spans="1:28" ht="35.25" customHeight="1" thickBot="1">
      <c r="A26" s="524" t="s">
        <v>38</v>
      </c>
      <c r="B26" s="525"/>
      <c r="C26" s="525"/>
      <c r="D26" s="525"/>
      <c r="E26" s="525"/>
      <c r="F26" s="526"/>
      <c r="G26" s="252"/>
      <c r="H26" s="252">
        <f aca="true" t="shared" si="0" ref="H26:T26">SUM(H6:H25)</f>
        <v>2</v>
      </c>
      <c r="I26" s="252">
        <f t="shared" si="0"/>
        <v>0</v>
      </c>
      <c r="J26" s="252">
        <f t="shared" si="0"/>
        <v>1</v>
      </c>
      <c r="K26" s="252">
        <f t="shared" si="0"/>
        <v>101</v>
      </c>
      <c r="L26" s="252">
        <f t="shared" si="0"/>
        <v>106</v>
      </c>
      <c r="M26" s="252">
        <f t="shared" si="0"/>
        <v>0</v>
      </c>
      <c r="N26" s="252">
        <f t="shared" si="0"/>
        <v>0</v>
      </c>
      <c r="O26" s="252">
        <f t="shared" si="0"/>
        <v>0</v>
      </c>
      <c r="P26" s="252">
        <f t="shared" si="0"/>
        <v>0</v>
      </c>
      <c r="Q26" s="252">
        <f t="shared" si="0"/>
        <v>210</v>
      </c>
      <c r="R26" s="253">
        <f t="shared" si="0"/>
        <v>24589.129999999997</v>
      </c>
      <c r="S26" s="253">
        <f>SUM(S6:S25)</f>
        <v>26180.8</v>
      </c>
      <c r="T26" s="254">
        <f t="shared" si="0"/>
        <v>265766</v>
      </c>
      <c r="U26" s="255"/>
      <c r="V26" s="256">
        <f aca="true" t="shared" si="1" ref="V26:AA26">SUM(V6:V25)</f>
        <v>12</v>
      </c>
      <c r="W26" s="256">
        <f t="shared" si="1"/>
        <v>49</v>
      </c>
      <c r="X26" s="256">
        <f t="shared" si="1"/>
        <v>61</v>
      </c>
      <c r="Y26" s="253">
        <f t="shared" si="1"/>
        <v>6025.63</v>
      </c>
      <c r="Z26" s="253">
        <f t="shared" si="1"/>
        <v>11578.419999999998</v>
      </c>
      <c r="AA26" s="257">
        <f t="shared" si="1"/>
        <v>139420</v>
      </c>
      <c r="AB26" s="258"/>
    </row>
    <row r="27" spans="2:29" ht="23.25" customHeight="1" hidden="1" thickBot="1">
      <c r="B27" s="9">
        <f>COUNTIF(B6:B25,"*")</f>
        <v>10</v>
      </c>
      <c r="G27" s="9">
        <f>COUNTIF(G6:G25,"*")</f>
        <v>6</v>
      </c>
      <c r="H27" s="9">
        <f>H26</f>
        <v>2</v>
      </c>
      <c r="I27" s="9">
        <f aca="true" t="shared" si="2" ref="I27:T27">I26</f>
        <v>0</v>
      </c>
      <c r="J27" s="9">
        <f t="shared" si="2"/>
        <v>1</v>
      </c>
      <c r="K27" s="9">
        <f t="shared" si="2"/>
        <v>101</v>
      </c>
      <c r="L27" s="9">
        <f t="shared" si="2"/>
        <v>106</v>
      </c>
      <c r="M27" s="9">
        <f t="shared" si="2"/>
        <v>0</v>
      </c>
      <c r="N27" s="9">
        <f t="shared" si="2"/>
        <v>0</v>
      </c>
      <c r="O27" s="9">
        <f t="shared" si="2"/>
        <v>0</v>
      </c>
      <c r="P27" s="9">
        <f t="shared" si="2"/>
        <v>0</v>
      </c>
      <c r="Q27" s="9">
        <f t="shared" si="2"/>
        <v>210</v>
      </c>
      <c r="R27" s="9">
        <f t="shared" si="2"/>
        <v>24589.129999999997</v>
      </c>
      <c r="S27" s="15">
        <f t="shared" si="2"/>
        <v>26180.8</v>
      </c>
      <c r="T27" s="31">
        <f t="shared" si="2"/>
        <v>265766</v>
      </c>
      <c r="U27" s="15">
        <f>COUNTIF(U6:U25,"&gt;0")+COUNTIF(U6:U25,"*")</f>
        <v>6</v>
      </c>
      <c r="V27" s="15">
        <f aca="true" t="shared" si="3" ref="V27:AA27">V26</f>
        <v>12</v>
      </c>
      <c r="W27" s="15">
        <f t="shared" si="3"/>
        <v>49</v>
      </c>
      <c r="X27" s="15">
        <f t="shared" si="3"/>
        <v>61</v>
      </c>
      <c r="Y27" s="15">
        <f t="shared" si="3"/>
        <v>6025.63</v>
      </c>
      <c r="Z27" s="15">
        <f t="shared" si="3"/>
        <v>11578.419999999998</v>
      </c>
      <c r="AA27" s="31">
        <f t="shared" si="3"/>
        <v>139420</v>
      </c>
      <c r="AB27" s="15"/>
      <c r="AC27" s="15"/>
    </row>
    <row r="28" spans="1:28" s="37" customFormat="1" ht="35.25" customHeight="1">
      <c r="A28" s="486" t="str">
        <f>'1月 '!A40:B40</f>
        <v>去(111)年</v>
      </c>
      <c r="B28" s="487"/>
      <c r="C28" s="488" t="s">
        <v>78</v>
      </c>
      <c r="D28" s="488"/>
      <c r="E28" s="488"/>
      <c r="F28" s="489"/>
      <c r="G28" s="32"/>
      <c r="H28" s="32">
        <v>6</v>
      </c>
      <c r="I28" s="32">
        <v>0</v>
      </c>
      <c r="J28" s="32">
        <v>44</v>
      </c>
      <c r="K28" s="32">
        <v>230</v>
      </c>
      <c r="L28" s="32">
        <v>239</v>
      </c>
      <c r="M28" s="32">
        <v>44</v>
      </c>
      <c r="N28" s="32">
        <v>0</v>
      </c>
      <c r="O28" s="32">
        <v>0</v>
      </c>
      <c r="P28" s="32">
        <v>0</v>
      </c>
      <c r="Q28" s="32">
        <v>563</v>
      </c>
      <c r="R28" s="96">
        <v>76875.67</v>
      </c>
      <c r="S28" s="33">
        <v>80163.45</v>
      </c>
      <c r="T28" s="34">
        <v>815800</v>
      </c>
      <c r="U28" s="35"/>
      <c r="V28" s="32">
        <v>0</v>
      </c>
      <c r="W28" s="32">
        <v>26</v>
      </c>
      <c r="X28" s="32">
        <v>26</v>
      </c>
      <c r="Y28" s="96">
        <v>2263.62</v>
      </c>
      <c r="Z28" s="174">
        <v>6656.95</v>
      </c>
      <c r="AA28" s="173">
        <v>89700</v>
      </c>
      <c r="AB28" s="36"/>
    </row>
    <row r="29" spans="1:28" s="37" customFormat="1" ht="35.25" customHeight="1" thickBot="1">
      <c r="A29" s="499" t="str">
        <f>'1月 '!A41:F41</f>
        <v>111與112年同月推案增減率</v>
      </c>
      <c r="B29" s="500"/>
      <c r="C29" s="500"/>
      <c r="D29" s="500"/>
      <c r="E29" s="500"/>
      <c r="F29" s="500"/>
      <c r="G29" s="38"/>
      <c r="H29" s="38"/>
      <c r="I29" s="38"/>
      <c r="J29" s="38"/>
      <c r="K29" s="38"/>
      <c r="L29" s="38"/>
      <c r="M29" s="38"/>
      <c r="N29" s="38"/>
      <c r="O29" s="39"/>
      <c r="P29" s="483">
        <f>(Q26-Q28)/Q28</f>
        <v>-0.6269982238010657</v>
      </c>
      <c r="Q29" s="501"/>
      <c r="R29" s="40"/>
      <c r="S29" s="40"/>
      <c r="T29" s="41">
        <f>(T26-T28)/T28</f>
        <v>-0.6742265261093405</v>
      </c>
      <c r="U29" s="42"/>
      <c r="V29" s="483">
        <f>(X26-X28)/X28</f>
        <v>1.3461538461538463</v>
      </c>
      <c r="W29" s="484"/>
      <c r="X29" s="485"/>
      <c r="Y29" s="40"/>
      <c r="Z29" s="40"/>
      <c r="AA29" s="43">
        <f>(AA26-AA28)/AA28</f>
        <v>0.5542920847268673</v>
      </c>
      <c r="AB29" s="44"/>
    </row>
    <row r="30" spans="1:23" ht="15.75">
      <c r="A30" s="405" t="s">
        <v>536</v>
      </c>
      <c r="B30" s="30"/>
      <c r="D30" s="30"/>
      <c r="E30" s="30"/>
      <c r="F30" s="30"/>
      <c r="I30" s="405" t="s">
        <v>537</v>
      </c>
      <c r="J30" s="405"/>
      <c r="K30" s="405"/>
      <c r="L30" s="405"/>
      <c r="M30" s="405"/>
      <c r="N30" s="405"/>
      <c r="O30" s="405"/>
      <c r="P30" s="405"/>
      <c r="R30" s="405" t="s">
        <v>538</v>
      </c>
      <c r="S30" s="405"/>
      <c r="T30" s="405"/>
      <c r="V30" s="405"/>
      <c r="W30" s="405" t="s">
        <v>539</v>
      </c>
    </row>
    <row r="31" spans="1:23" ht="15.75">
      <c r="A31" s="405" t="s">
        <v>540</v>
      </c>
      <c r="I31" s="405" t="s">
        <v>541</v>
      </c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</row>
    <row r="32" spans="1:23" ht="15.75">
      <c r="A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</row>
  </sheetData>
  <sheetProtection/>
  <mergeCells count="34">
    <mergeCell ref="A26:F26"/>
    <mergeCell ref="A28:B28"/>
    <mergeCell ref="C28:F28"/>
    <mergeCell ref="A29:F29"/>
    <mergeCell ref="P29:Q29"/>
    <mergeCell ref="V29:X29"/>
    <mergeCell ref="R3:R5"/>
    <mergeCell ref="U3:U5"/>
    <mergeCell ref="V3:X3"/>
    <mergeCell ref="S3:S5"/>
    <mergeCell ref="H4:H5"/>
    <mergeCell ref="I4:I5"/>
    <mergeCell ref="J4:P4"/>
    <mergeCell ref="Q4:Q5"/>
    <mergeCell ref="AB2:AB5"/>
    <mergeCell ref="A3:A5"/>
    <mergeCell ref="B3:B5"/>
    <mergeCell ref="C3:C5"/>
    <mergeCell ref="D3:D5"/>
    <mergeCell ref="AA3:AA5"/>
    <mergeCell ref="V4:V5"/>
    <mergeCell ref="W4:W5"/>
    <mergeCell ref="X4:X5"/>
    <mergeCell ref="Y3:Y5"/>
    <mergeCell ref="A1:Q1"/>
    <mergeCell ref="A2:F2"/>
    <mergeCell ref="G2:T2"/>
    <mergeCell ref="T3:T5"/>
    <mergeCell ref="E3:E5"/>
    <mergeCell ref="U2:AA2"/>
    <mergeCell ref="Z3:Z5"/>
    <mergeCell ref="F3:F5"/>
    <mergeCell ref="G3:G5"/>
    <mergeCell ref="H3:Q3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5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AF40"/>
  <sheetViews>
    <sheetView zoomScale="70" zoomScaleNormal="70" zoomScaleSheetLayoutView="85" zoomScalePageLayoutView="0" workbookViewId="0" topLeftCell="A1">
      <pane xSplit="6" ySplit="5" topLeftCell="G9" activePane="bottomRight" state="frozen"/>
      <selection pane="topLeft" activeCell="A1" sqref="A1"/>
      <selection pane="topRight" activeCell="H1" sqref="H1"/>
      <selection pane="bottomLeft" activeCell="A6" sqref="A6"/>
      <selection pane="bottomRight" activeCell="Y36" sqref="Y36"/>
    </sheetView>
  </sheetViews>
  <sheetFormatPr defaultColWidth="0" defaultRowHeight="16.5"/>
  <cols>
    <col min="1" max="1" width="4.125" style="9" customWidth="1"/>
    <col min="2" max="2" width="7.875" style="9" customWidth="1"/>
    <col min="3" max="3" width="6.75390625" style="30" customWidth="1"/>
    <col min="4" max="5" width="7.25390625" style="9" customWidth="1"/>
    <col min="6" max="6" width="6.75390625" style="9" customWidth="1"/>
    <col min="7" max="7" width="5.25390625" style="9" customWidth="1"/>
    <col min="8" max="10" width="4.75390625" style="9" customWidth="1"/>
    <col min="11" max="11" width="7.75390625" style="9" customWidth="1"/>
    <col min="12" max="16" width="5.25390625" style="9" customWidth="1"/>
    <col min="17" max="17" width="7.75390625" style="9" customWidth="1"/>
    <col min="18" max="18" width="12.375" style="9" customWidth="1"/>
    <col min="19" max="19" width="13.75390625" style="9" bestFit="1" customWidth="1"/>
    <col min="20" max="20" width="11.75390625" style="31" customWidth="1"/>
    <col min="21" max="22" width="4.75390625" style="9" customWidth="1"/>
    <col min="23" max="23" width="5.25390625" style="9" customWidth="1"/>
    <col min="24" max="24" width="5.375" style="9" customWidth="1"/>
    <col min="25" max="25" width="12.50390625" style="9" bestFit="1" customWidth="1"/>
    <col min="26" max="26" width="12.75390625" style="9" bestFit="1" customWidth="1"/>
    <col min="27" max="27" width="10.25390625" style="9" customWidth="1"/>
    <col min="28" max="28" width="8.25390625" style="84" customWidth="1"/>
    <col min="29" max="29" width="7.75390625" style="7" customWidth="1"/>
    <col min="30" max="30" width="7.375" style="8" customWidth="1"/>
    <col min="31" max="31" width="6.875" style="9" customWidth="1"/>
    <col min="32" max="32" width="6.75390625" style="9" customWidth="1"/>
    <col min="33" max="39" width="0" style="9" hidden="1" customWidth="1"/>
    <col min="40" max="16384" width="9.00390625" style="9" hidden="1" customWidth="1"/>
  </cols>
  <sheetData>
    <row r="1" spans="1:28" ht="42" customHeight="1" thickBot="1">
      <c r="A1" s="502" t="s">
        <v>73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47" t="str">
        <f>'1月 '!R1</f>
        <v>112年</v>
      </c>
      <c r="S1" s="147" t="s">
        <v>233</v>
      </c>
      <c r="T1" s="147"/>
      <c r="U1" s="147"/>
      <c r="V1" s="147"/>
      <c r="W1" s="147"/>
      <c r="X1" s="147"/>
      <c r="Y1" s="147"/>
      <c r="Z1" s="147"/>
      <c r="AA1" s="147"/>
      <c r="AB1" s="300"/>
    </row>
    <row r="2" spans="1:28" ht="30" customHeight="1">
      <c r="A2" s="510" t="s">
        <v>1</v>
      </c>
      <c r="B2" s="511"/>
      <c r="C2" s="511"/>
      <c r="D2" s="511"/>
      <c r="E2" s="511"/>
      <c r="F2" s="512"/>
      <c r="G2" s="513" t="s">
        <v>2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473" t="s">
        <v>3</v>
      </c>
      <c r="V2" s="474"/>
      <c r="W2" s="474"/>
      <c r="X2" s="474"/>
      <c r="Y2" s="474"/>
      <c r="Z2" s="474"/>
      <c r="AA2" s="475"/>
      <c r="AB2" s="517" t="s">
        <v>45</v>
      </c>
    </row>
    <row r="3" spans="1:28" ht="20.25" customHeight="1">
      <c r="A3" s="490" t="s">
        <v>4</v>
      </c>
      <c r="B3" s="479" t="s">
        <v>5</v>
      </c>
      <c r="C3" s="503" t="s">
        <v>6</v>
      </c>
      <c r="D3" s="503" t="s">
        <v>46</v>
      </c>
      <c r="E3" s="479" t="s">
        <v>239</v>
      </c>
      <c r="F3" s="479" t="s">
        <v>108</v>
      </c>
      <c r="G3" s="470" t="s">
        <v>48</v>
      </c>
      <c r="H3" s="507" t="s">
        <v>49</v>
      </c>
      <c r="I3" s="508"/>
      <c r="J3" s="508"/>
      <c r="K3" s="508"/>
      <c r="L3" s="508"/>
      <c r="M3" s="508"/>
      <c r="N3" s="508"/>
      <c r="O3" s="508"/>
      <c r="P3" s="508"/>
      <c r="Q3" s="509"/>
      <c r="R3" s="479" t="s">
        <v>105</v>
      </c>
      <c r="S3" s="506" t="s">
        <v>55</v>
      </c>
      <c r="T3" s="496" t="s">
        <v>51</v>
      </c>
      <c r="U3" s="476" t="s">
        <v>52</v>
      </c>
      <c r="V3" s="477" t="s">
        <v>53</v>
      </c>
      <c r="W3" s="477"/>
      <c r="X3" s="477"/>
      <c r="Y3" s="506" t="s">
        <v>54</v>
      </c>
      <c r="Z3" s="506" t="s">
        <v>56</v>
      </c>
      <c r="AA3" s="482" t="s">
        <v>57</v>
      </c>
      <c r="AB3" s="518"/>
    </row>
    <row r="4" spans="1:28" ht="20.25" customHeight="1">
      <c r="A4" s="491"/>
      <c r="B4" s="480"/>
      <c r="C4" s="504"/>
      <c r="D4" s="504"/>
      <c r="E4" s="480"/>
      <c r="F4" s="480"/>
      <c r="G4" s="471"/>
      <c r="H4" s="470" t="s">
        <v>58</v>
      </c>
      <c r="I4" s="470" t="s">
        <v>59</v>
      </c>
      <c r="J4" s="514" t="s">
        <v>60</v>
      </c>
      <c r="K4" s="515"/>
      <c r="L4" s="515"/>
      <c r="M4" s="515"/>
      <c r="N4" s="515"/>
      <c r="O4" s="515"/>
      <c r="P4" s="516"/>
      <c r="Q4" s="470" t="s">
        <v>61</v>
      </c>
      <c r="R4" s="480"/>
      <c r="S4" s="506"/>
      <c r="T4" s="497"/>
      <c r="U4" s="476"/>
      <c r="V4" s="478" t="s">
        <v>62</v>
      </c>
      <c r="W4" s="478" t="s">
        <v>63</v>
      </c>
      <c r="X4" s="478" t="s">
        <v>61</v>
      </c>
      <c r="Y4" s="506"/>
      <c r="Z4" s="506"/>
      <c r="AA4" s="482"/>
      <c r="AB4" s="518"/>
    </row>
    <row r="5" spans="1:30" s="15" customFormat="1" ht="20.25" customHeight="1">
      <c r="A5" s="492"/>
      <c r="B5" s="481"/>
      <c r="C5" s="505"/>
      <c r="D5" s="505"/>
      <c r="E5" s="481"/>
      <c r="F5" s="481"/>
      <c r="G5" s="472"/>
      <c r="H5" s="472"/>
      <c r="I5" s="472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2" t="s">
        <v>70</v>
      </c>
      <c r="Q5" s="472"/>
      <c r="R5" s="481"/>
      <c r="S5" s="506"/>
      <c r="T5" s="498"/>
      <c r="U5" s="476"/>
      <c r="V5" s="478"/>
      <c r="W5" s="478"/>
      <c r="X5" s="478"/>
      <c r="Y5" s="506"/>
      <c r="Z5" s="506"/>
      <c r="AA5" s="482"/>
      <c r="AB5" s="519"/>
      <c r="AC5" s="13"/>
      <c r="AD5" s="14"/>
    </row>
    <row r="6" spans="1:30" ht="35.25" customHeight="1">
      <c r="A6" s="16">
        <v>1</v>
      </c>
      <c r="B6" s="75" t="s">
        <v>542</v>
      </c>
      <c r="C6" s="172" t="s">
        <v>127</v>
      </c>
      <c r="D6" s="50" t="s">
        <v>543</v>
      </c>
      <c r="E6" s="324" t="s">
        <v>544</v>
      </c>
      <c r="F6" s="75" t="s">
        <v>296</v>
      </c>
      <c r="G6" s="19" t="s">
        <v>384</v>
      </c>
      <c r="H6" s="20">
        <v>1</v>
      </c>
      <c r="I6" s="20">
        <v>0</v>
      </c>
      <c r="J6" s="20">
        <v>0</v>
      </c>
      <c r="K6" s="20">
        <v>70</v>
      </c>
      <c r="L6" s="20">
        <v>0</v>
      </c>
      <c r="M6" s="20">
        <v>0</v>
      </c>
      <c r="N6" s="20">
        <v>0</v>
      </c>
      <c r="O6" s="20">
        <v>0</v>
      </c>
      <c r="P6" s="21">
        <v>0</v>
      </c>
      <c r="Q6" s="20">
        <v>71</v>
      </c>
      <c r="R6" s="308">
        <v>7377.58</v>
      </c>
      <c r="S6" s="308">
        <v>7738.22</v>
      </c>
      <c r="T6" s="315">
        <v>70000</v>
      </c>
      <c r="U6" s="24"/>
      <c r="V6" s="20"/>
      <c r="W6" s="20"/>
      <c r="X6" s="20">
        <v>0</v>
      </c>
      <c r="Y6" s="308"/>
      <c r="Z6" s="308"/>
      <c r="AA6" s="319"/>
      <c r="AB6" s="301"/>
      <c r="AC6" s="192">
        <v>29.904158666681223</v>
      </c>
      <c r="AD6" s="28"/>
    </row>
    <row r="7" spans="1:30" ht="35.25" customHeight="1">
      <c r="A7" s="16">
        <v>2</v>
      </c>
      <c r="B7" s="75" t="s">
        <v>545</v>
      </c>
      <c r="C7" s="172" t="s">
        <v>127</v>
      </c>
      <c r="D7" s="50" t="s">
        <v>255</v>
      </c>
      <c r="E7" s="324" t="s">
        <v>546</v>
      </c>
      <c r="F7" s="75" t="s">
        <v>547</v>
      </c>
      <c r="G7" s="19" t="s">
        <v>548</v>
      </c>
      <c r="H7" s="20">
        <v>6</v>
      </c>
      <c r="I7" s="20">
        <v>0</v>
      </c>
      <c r="J7" s="20">
        <v>0</v>
      </c>
      <c r="K7" s="20">
        <v>62</v>
      </c>
      <c r="L7" s="20">
        <v>41</v>
      </c>
      <c r="M7" s="20">
        <v>23</v>
      </c>
      <c r="N7" s="20">
        <v>0</v>
      </c>
      <c r="O7" s="20">
        <v>0</v>
      </c>
      <c r="P7" s="21">
        <v>0</v>
      </c>
      <c r="Q7" s="20">
        <v>132</v>
      </c>
      <c r="R7" s="308">
        <v>16968.13</v>
      </c>
      <c r="S7" s="308">
        <v>17654.64</v>
      </c>
      <c r="T7" s="315">
        <v>160000</v>
      </c>
      <c r="U7" s="24"/>
      <c r="V7" s="20"/>
      <c r="W7" s="20"/>
      <c r="X7" s="20">
        <v>0</v>
      </c>
      <c r="Y7" s="308"/>
      <c r="Z7" s="308"/>
      <c r="AA7" s="319"/>
      <c r="AB7" s="45"/>
      <c r="AC7" s="192">
        <v>29.95958115456961</v>
      </c>
      <c r="AD7" s="28"/>
    </row>
    <row r="8" spans="1:30" ht="35.25" customHeight="1">
      <c r="A8" s="16">
        <v>3</v>
      </c>
      <c r="B8" s="75" t="s">
        <v>549</v>
      </c>
      <c r="C8" s="172" t="s">
        <v>125</v>
      </c>
      <c r="D8" s="75" t="s">
        <v>550</v>
      </c>
      <c r="E8" s="324" t="s">
        <v>551</v>
      </c>
      <c r="F8" s="75" t="s">
        <v>307</v>
      </c>
      <c r="G8" s="19" t="s">
        <v>257</v>
      </c>
      <c r="H8" s="20">
        <v>1</v>
      </c>
      <c r="I8" s="20">
        <v>0</v>
      </c>
      <c r="J8" s="20">
        <v>0</v>
      </c>
      <c r="K8" s="20">
        <v>42</v>
      </c>
      <c r="L8" s="20">
        <v>28</v>
      </c>
      <c r="M8" s="20">
        <v>0</v>
      </c>
      <c r="N8" s="20">
        <v>0</v>
      </c>
      <c r="O8" s="20">
        <v>0</v>
      </c>
      <c r="P8" s="21">
        <v>0</v>
      </c>
      <c r="Q8" s="20">
        <v>71</v>
      </c>
      <c r="R8" s="308">
        <v>5705.98</v>
      </c>
      <c r="S8" s="308">
        <v>5773.64</v>
      </c>
      <c r="T8" s="315">
        <v>70000</v>
      </c>
      <c r="U8" s="24"/>
      <c r="V8" s="20"/>
      <c r="W8" s="20"/>
      <c r="X8" s="20">
        <v>0</v>
      </c>
      <c r="Y8" s="308"/>
      <c r="Z8" s="308"/>
      <c r="AA8" s="319"/>
      <c r="AB8" s="301"/>
      <c r="AC8" s="192">
        <v>40.079561364699906</v>
      </c>
      <c r="AD8" s="28"/>
    </row>
    <row r="9" spans="1:30" ht="35.25" customHeight="1">
      <c r="A9" s="16">
        <v>4</v>
      </c>
      <c r="B9" s="75" t="s">
        <v>552</v>
      </c>
      <c r="C9" s="172" t="s">
        <v>123</v>
      </c>
      <c r="D9" s="50" t="s">
        <v>275</v>
      </c>
      <c r="E9" s="324" t="s">
        <v>553</v>
      </c>
      <c r="F9" s="75" t="s">
        <v>291</v>
      </c>
      <c r="G9" s="19" t="s">
        <v>257</v>
      </c>
      <c r="H9" s="20">
        <v>0</v>
      </c>
      <c r="I9" s="20">
        <v>0</v>
      </c>
      <c r="J9" s="20">
        <v>0</v>
      </c>
      <c r="K9" s="20">
        <v>42</v>
      </c>
      <c r="L9" s="20">
        <v>70</v>
      </c>
      <c r="M9" s="20">
        <v>0</v>
      </c>
      <c r="N9" s="20">
        <v>0</v>
      </c>
      <c r="O9" s="20">
        <v>0</v>
      </c>
      <c r="P9" s="21">
        <v>0</v>
      </c>
      <c r="Q9" s="20">
        <v>112</v>
      </c>
      <c r="R9" s="308">
        <v>13093.9</v>
      </c>
      <c r="S9" s="308">
        <v>13700.24</v>
      </c>
      <c r="T9" s="315">
        <v>122000</v>
      </c>
      <c r="U9" s="24"/>
      <c r="V9" s="20"/>
      <c r="W9" s="20"/>
      <c r="X9" s="20">
        <v>0</v>
      </c>
      <c r="Y9" s="308"/>
      <c r="Z9" s="308"/>
      <c r="AA9" s="319"/>
      <c r="AB9" s="301"/>
      <c r="AC9" s="175">
        <v>29.437862776416107</v>
      </c>
      <c r="AD9" s="28"/>
    </row>
    <row r="10" spans="1:30" ht="35.25" customHeight="1">
      <c r="A10" s="16">
        <v>5</v>
      </c>
      <c r="B10" s="75" t="s">
        <v>554</v>
      </c>
      <c r="C10" s="172" t="s">
        <v>129</v>
      </c>
      <c r="D10" s="74" t="s">
        <v>555</v>
      </c>
      <c r="E10" s="324" t="s">
        <v>556</v>
      </c>
      <c r="F10" s="75" t="s">
        <v>253</v>
      </c>
      <c r="G10" s="19"/>
      <c r="H10" s="20"/>
      <c r="I10" s="20"/>
      <c r="J10" s="20"/>
      <c r="K10" s="20"/>
      <c r="L10" s="20"/>
      <c r="M10" s="20"/>
      <c r="N10" s="20"/>
      <c r="O10" s="20"/>
      <c r="P10" s="21"/>
      <c r="Q10" s="20">
        <v>0</v>
      </c>
      <c r="R10" s="308"/>
      <c r="S10" s="308"/>
      <c r="T10" s="315"/>
      <c r="U10" s="55">
        <v>4</v>
      </c>
      <c r="V10" s="20">
        <v>0</v>
      </c>
      <c r="W10" s="20">
        <v>4</v>
      </c>
      <c r="X10" s="20">
        <v>4</v>
      </c>
      <c r="Y10" s="308">
        <v>499.3</v>
      </c>
      <c r="Z10" s="308">
        <v>704</v>
      </c>
      <c r="AA10" s="319">
        <v>6600</v>
      </c>
      <c r="AB10" s="301"/>
      <c r="AC10" s="227">
        <v>1650</v>
      </c>
      <c r="AD10" s="28"/>
    </row>
    <row r="11" spans="1:30" ht="35.25" customHeight="1">
      <c r="A11" s="16">
        <v>6</v>
      </c>
      <c r="B11" s="75" t="s">
        <v>557</v>
      </c>
      <c r="C11" s="172" t="s">
        <v>129</v>
      </c>
      <c r="D11" s="75" t="s">
        <v>558</v>
      </c>
      <c r="E11" s="324" t="s">
        <v>559</v>
      </c>
      <c r="F11" s="75" t="s">
        <v>313</v>
      </c>
      <c r="G11" s="19"/>
      <c r="H11" s="20"/>
      <c r="I11" s="20"/>
      <c r="J11" s="20"/>
      <c r="K11" s="20"/>
      <c r="L11" s="20"/>
      <c r="M11" s="20"/>
      <c r="N11" s="20"/>
      <c r="O11" s="20"/>
      <c r="P11" s="21"/>
      <c r="Q11" s="20">
        <v>0</v>
      </c>
      <c r="R11" s="308"/>
      <c r="S11" s="309"/>
      <c r="T11" s="315"/>
      <c r="U11" s="67">
        <v>3</v>
      </c>
      <c r="V11" s="56">
        <v>0</v>
      </c>
      <c r="W11" s="56">
        <v>32</v>
      </c>
      <c r="X11" s="20">
        <v>32</v>
      </c>
      <c r="Y11" s="309">
        <v>3539.77</v>
      </c>
      <c r="Z11" s="309">
        <v>5438.24</v>
      </c>
      <c r="AA11" s="320">
        <v>59000</v>
      </c>
      <c r="AB11" s="301"/>
      <c r="AC11" s="227">
        <v>1843.75</v>
      </c>
      <c r="AD11" s="28"/>
    </row>
    <row r="12" spans="1:32" ht="35.25" customHeight="1">
      <c r="A12" s="16">
        <v>7</v>
      </c>
      <c r="B12" s="75" t="s">
        <v>560</v>
      </c>
      <c r="C12" s="172" t="s">
        <v>137</v>
      </c>
      <c r="D12" s="50" t="s">
        <v>561</v>
      </c>
      <c r="E12" s="324" t="s">
        <v>562</v>
      </c>
      <c r="F12" s="50" t="s">
        <v>282</v>
      </c>
      <c r="G12" s="19" t="s">
        <v>320</v>
      </c>
      <c r="H12" s="20">
        <v>0</v>
      </c>
      <c r="I12" s="20">
        <v>0</v>
      </c>
      <c r="J12" s="20">
        <v>0</v>
      </c>
      <c r="K12" s="20">
        <v>4</v>
      </c>
      <c r="L12" s="20">
        <v>4</v>
      </c>
      <c r="M12" s="20">
        <v>0</v>
      </c>
      <c r="N12" s="20">
        <v>0</v>
      </c>
      <c r="O12" s="20">
        <v>0</v>
      </c>
      <c r="P12" s="21">
        <v>0</v>
      </c>
      <c r="Q12" s="20">
        <v>8</v>
      </c>
      <c r="R12" s="308">
        <v>807.5</v>
      </c>
      <c r="S12" s="308">
        <v>870.26</v>
      </c>
      <c r="T12" s="315">
        <v>7107</v>
      </c>
      <c r="U12" s="24"/>
      <c r="V12" s="20"/>
      <c r="W12" s="20"/>
      <c r="X12" s="20">
        <v>0</v>
      </c>
      <c r="Y12" s="308"/>
      <c r="Z12" s="308"/>
      <c r="AA12" s="319"/>
      <c r="AB12" s="301" t="s">
        <v>330</v>
      </c>
      <c r="AC12" s="192">
        <v>26.996776682868404</v>
      </c>
      <c r="AD12" s="28"/>
      <c r="AF12" s="46"/>
    </row>
    <row r="13" spans="1:30" ht="35.25" customHeight="1">
      <c r="A13" s="16">
        <v>8</v>
      </c>
      <c r="B13" s="75" t="s">
        <v>563</v>
      </c>
      <c r="C13" s="172" t="s">
        <v>161</v>
      </c>
      <c r="D13" s="50" t="s">
        <v>564</v>
      </c>
      <c r="E13" s="324" t="s">
        <v>565</v>
      </c>
      <c r="F13" s="50" t="s">
        <v>566</v>
      </c>
      <c r="G13" s="19" t="s">
        <v>278</v>
      </c>
      <c r="H13" s="20">
        <v>0</v>
      </c>
      <c r="I13" s="20">
        <v>0</v>
      </c>
      <c r="J13" s="20">
        <v>0</v>
      </c>
      <c r="K13" s="20">
        <v>52</v>
      </c>
      <c r="L13" s="20">
        <v>39</v>
      </c>
      <c r="M13" s="20">
        <v>0</v>
      </c>
      <c r="N13" s="20">
        <v>0</v>
      </c>
      <c r="O13" s="20">
        <v>0</v>
      </c>
      <c r="P13" s="21">
        <v>0</v>
      </c>
      <c r="Q13" s="20">
        <v>91</v>
      </c>
      <c r="R13" s="308">
        <v>8737.52</v>
      </c>
      <c r="S13" s="308">
        <v>9211.94</v>
      </c>
      <c r="T13" s="315">
        <v>74000</v>
      </c>
      <c r="U13" s="24"/>
      <c r="V13" s="20"/>
      <c r="W13" s="20"/>
      <c r="X13" s="20">
        <v>0</v>
      </c>
      <c r="Y13" s="308"/>
      <c r="Z13" s="308"/>
      <c r="AA13" s="319"/>
      <c r="AB13" s="301"/>
      <c r="AC13" s="175">
        <v>26.55554629899388</v>
      </c>
      <c r="AD13" s="28"/>
    </row>
    <row r="14" spans="1:30" ht="35.25" customHeight="1" hidden="1">
      <c r="A14" s="16"/>
      <c r="B14" s="75"/>
      <c r="C14" s="172"/>
      <c r="D14" s="75"/>
      <c r="E14" s="75"/>
      <c r="F14" s="75"/>
      <c r="G14" s="19"/>
      <c r="H14" s="20"/>
      <c r="I14" s="20"/>
      <c r="J14" s="20"/>
      <c r="K14" s="20"/>
      <c r="L14" s="20"/>
      <c r="M14" s="20"/>
      <c r="N14" s="20"/>
      <c r="O14" s="20"/>
      <c r="P14" s="21"/>
      <c r="Q14" s="20"/>
      <c r="R14" s="308"/>
      <c r="S14" s="308"/>
      <c r="T14" s="315"/>
      <c r="U14" s="24"/>
      <c r="V14" s="20"/>
      <c r="W14" s="20"/>
      <c r="X14" s="20"/>
      <c r="Y14" s="308"/>
      <c r="Z14" s="308"/>
      <c r="AA14" s="319"/>
      <c r="AB14" s="301"/>
      <c r="AC14" s="299"/>
      <c r="AD14" s="28"/>
    </row>
    <row r="15" spans="1:30" ht="35.25" customHeight="1" hidden="1">
      <c r="A15" s="16"/>
      <c r="B15" s="75"/>
      <c r="C15" s="172"/>
      <c r="D15" s="50"/>
      <c r="E15" s="50"/>
      <c r="F15" s="75"/>
      <c r="G15" s="19"/>
      <c r="H15" s="20"/>
      <c r="I15" s="20"/>
      <c r="J15" s="20"/>
      <c r="K15" s="20"/>
      <c r="L15" s="20"/>
      <c r="M15" s="20"/>
      <c r="N15" s="20"/>
      <c r="O15" s="20"/>
      <c r="P15" s="21"/>
      <c r="Q15" s="20"/>
      <c r="R15" s="308"/>
      <c r="S15" s="308"/>
      <c r="T15" s="315"/>
      <c r="U15" s="24"/>
      <c r="V15" s="20"/>
      <c r="W15" s="20"/>
      <c r="X15" s="20"/>
      <c r="Y15" s="308"/>
      <c r="Z15" s="308"/>
      <c r="AA15" s="319"/>
      <c r="AB15" s="301"/>
      <c r="AC15" s="299"/>
      <c r="AD15" s="28"/>
    </row>
    <row r="16" spans="1:30" ht="35.25" customHeight="1" hidden="1">
      <c r="A16" s="16"/>
      <c r="B16" s="75"/>
      <c r="C16" s="172"/>
      <c r="D16" s="50"/>
      <c r="E16" s="50"/>
      <c r="F16" s="75"/>
      <c r="G16" s="19"/>
      <c r="H16" s="20"/>
      <c r="I16" s="20"/>
      <c r="J16" s="20"/>
      <c r="K16" s="20"/>
      <c r="L16" s="20"/>
      <c r="M16" s="20"/>
      <c r="N16" s="20"/>
      <c r="O16" s="20"/>
      <c r="P16" s="21"/>
      <c r="Q16" s="20"/>
      <c r="R16" s="308"/>
      <c r="S16" s="308"/>
      <c r="T16" s="315"/>
      <c r="U16" s="24"/>
      <c r="V16" s="20"/>
      <c r="W16" s="20"/>
      <c r="X16" s="20"/>
      <c r="Y16" s="308"/>
      <c r="Z16" s="308"/>
      <c r="AA16" s="319"/>
      <c r="AB16" s="301"/>
      <c r="AC16" s="227"/>
      <c r="AD16" s="28"/>
    </row>
    <row r="17" spans="1:30" ht="35.25" customHeight="1" hidden="1">
      <c r="A17" s="16"/>
      <c r="B17" s="75"/>
      <c r="C17" s="172"/>
      <c r="D17" s="10"/>
      <c r="E17" s="10"/>
      <c r="F17" s="75"/>
      <c r="G17" s="19"/>
      <c r="H17" s="20"/>
      <c r="I17" s="20"/>
      <c r="J17" s="20"/>
      <c r="K17" s="20"/>
      <c r="L17" s="20"/>
      <c r="M17" s="20"/>
      <c r="N17" s="20"/>
      <c r="O17" s="20"/>
      <c r="P17" s="21"/>
      <c r="Q17" s="20"/>
      <c r="R17" s="308"/>
      <c r="S17" s="308"/>
      <c r="T17" s="315"/>
      <c r="U17" s="24"/>
      <c r="V17" s="20"/>
      <c r="W17" s="20"/>
      <c r="X17" s="20"/>
      <c r="Y17" s="308"/>
      <c r="Z17" s="308"/>
      <c r="AA17" s="319"/>
      <c r="AB17" s="301"/>
      <c r="AC17" s="175"/>
      <c r="AD17" s="28"/>
    </row>
    <row r="18" spans="1:30" ht="35.25" customHeight="1" hidden="1">
      <c r="A18" s="16"/>
      <c r="B18" s="75"/>
      <c r="C18" s="172"/>
      <c r="D18" s="50"/>
      <c r="E18" s="50"/>
      <c r="F18" s="50"/>
      <c r="G18" s="19"/>
      <c r="H18" s="20"/>
      <c r="I18" s="20"/>
      <c r="J18" s="20"/>
      <c r="K18" s="20"/>
      <c r="L18" s="20"/>
      <c r="M18" s="20"/>
      <c r="N18" s="20"/>
      <c r="O18" s="20"/>
      <c r="P18" s="21"/>
      <c r="Q18" s="20"/>
      <c r="R18" s="308"/>
      <c r="S18" s="310"/>
      <c r="T18" s="315"/>
      <c r="U18" s="176"/>
      <c r="V18" s="80"/>
      <c r="W18" s="80"/>
      <c r="X18" s="20"/>
      <c r="Y18" s="310"/>
      <c r="Z18" s="310"/>
      <c r="AA18" s="321"/>
      <c r="AB18" s="301"/>
      <c r="AC18" s="227"/>
      <c r="AD18" s="28"/>
    </row>
    <row r="19" spans="1:30" ht="35.25" customHeight="1" hidden="1">
      <c r="A19" s="16"/>
      <c r="B19" s="10"/>
      <c r="C19" s="172"/>
      <c r="D19" s="75"/>
      <c r="E19" s="75"/>
      <c r="F19" s="50"/>
      <c r="G19" s="19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308"/>
      <c r="S19" s="308"/>
      <c r="T19" s="315"/>
      <c r="U19" s="24"/>
      <c r="V19" s="20"/>
      <c r="W19" s="20"/>
      <c r="X19" s="20"/>
      <c r="Y19" s="308"/>
      <c r="Z19" s="308"/>
      <c r="AA19" s="319"/>
      <c r="AB19" s="301"/>
      <c r="AC19" s="192"/>
      <c r="AD19" s="28"/>
    </row>
    <row r="20" spans="1:30" ht="35.25" customHeight="1" hidden="1">
      <c r="A20" s="16"/>
      <c r="B20" s="75"/>
      <c r="C20" s="172"/>
      <c r="D20" s="75"/>
      <c r="E20" s="75"/>
      <c r="F20" s="75"/>
      <c r="G20" s="19"/>
      <c r="H20" s="20"/>
      <c r="I20" s="20"/>
      <c r="J20" s="20"/>
      <c r="K20" s="20"/>
      <c r="L20" s="20"/>
      <c r="M20" s="48"/>
      <c r="N20" s="20"/>
      <c r="O20" s="20"/>
      <c r="P20" s="21"/>
      <c r="Q20" s="20"/>
      <c r="R20" s="308"/>
      <c r="S20" s="308"/>
      <c r="T20" s="315"/>
      <c r="U20" s="24"/>
      <c r="V20" s="20"/>
      <c r="W20" s="20"/>
      <c r="X20" s="20"/>
      <c r="Y20" s="308"/>
      <c r="Z20" s="308"/>
      <c r="AA20" s="319"/>
      <c r="AB20" s="301"/>
      <c r="AC20" s="192"/>
      <c r="AD20" s="28"/>
    </row>
    <row r="21" spans="1:30" ht="35.25" customHeight="1" hidden="1">
      <c r="A21" s="16"/>
      <c r="B21" s="75"/>
      <c r="C21" s="172"/>
      <c r="D21" s="50"/>
      <c r="E21" s="50"/>
      <c r="F21" s="50"/>
      <c r="G21" s="19"/>
      <c r="H21" s="20"/>
      <c r="I21" s="20"/>
      <c r="J21" s="20"/>
      <c r="K21" s="20"/>
      <c r="L21" s="20"/>
      <c r="M21" s="20"/>
      <c r="N21" s="20"/>
      <c r="O21" s="20"/>
      <c r="P21" s="21"/>
      <c r="Q21" s="20"/>
      <c r="R21" s="308"/>
      <c r="S21" s="308"/>
      <c r="T21" s="315"/>
      <c r="U21" s="24"/>
      <c r="V21" s="20"/>
      <c r="W21" s="20"/>
      <c r="X21" s="20"/>
      <c r="Y21" s="308"/>
      <c r="Z21" s="308"/>
      <c r="AA21" s="319"/>
      <c r="AB21" s="301"/>
      <c r="AC21" s="227"/>
      <c r="AD21" s="28"/>
    </row>
    <row r="22" spans="1:30" ht="35.25" customHeight="1" hidden="1">
      <c r="A22" s="16"/>
      <c r="B22" s="75"/>
      <c r="C22" s="172"/>
      <c r="D22" s="50"/>
      <c r="E22" s="50"/>
      <c r="F22" s="50"/>
      <c r="G22" s="19"/>
      <c r="H22" s="20"/>
      <c r="I22" s="20"/>
      <c r="J22" s="20"/>
      <c r="K22" s="20"/>
      <c r="L22" s="20"/>
      <c r="M22" s="20"/>
      <c r="N22" s="20"/>
      <c r="O22" s="20"/>
      <c r="P22" s="21"/>
      <c r="Q22" s="20"/>
      <c r="R22" s="308"/>
      <c r="S22" s="308"/>
      <c r="T22" s="315"/>
      <c r="U22" s="305"/>
      <c r="V22" s="90"/>
      <c r="W22" s="90"/>
      <c r="X22" s="20"/>
      <c r="Y22" s="308"/>
      <c r="Z22" s="308"/>
      <c r="AA22" s="319"/>
      <c r="AB22" s="301"/>
      <c r="AC22" s="227"/>
      <c r="AD22" s="28"/>
    </row>
    <row r="23" spans="1:30" ht="35.25" customHeight="1" hidden="1">
      <c r="A23" s="16"/>
      <c r="B23" s="75"/>
      <c r="C23" s="172"/>
      <c r="D23" s="75"/>
      <c r="E23" s="75"/>
      <c r="F23" s="50"/>
      <c r="G23" s="19"/>
      <c r="H23" s="20"/>
      <c r="I23" s="20"/>
      <c r="J23" s="20"/>
      <c r="K23" s="20"/>
      <c r="L23" s="20"/>
      <c r="M23" s="20"/>
      <c r="N23" s="20"/>
      <c r="O23" s="20"/>
      <c r="P23" s="21"/>
      <c r="Q23" s="20"/>
      <c r="R23" s="308"/>
      <c r="S23" s="311"/>
      <c r="T23" s="316"/>
      <c r="U23" s="89"/>
      <c r="V23" s="90"/>
      <c r="W23" s="90"/>
      <c r="X23" s="20"/>
      <c r="Y23" s="308"/>
      <c r="Z23" s="308"/>
      <c r="AA23" s="319"/>
      <c r="AB23" s="301"/>
      <c r="AC23" s="168"/>
      <c r="AD23" s="28"/>
    </row>
    <row r="24" spans="1:30" ht="35.25" customHeight="1" hidden="1">
      <c r="A24" s="16"/>
      <c r="B24" s="75"/>
      <c r="C24" s="172"/>
      <c r="D24" s="75"/>
      <c r="E24" s="75"/>
      <c r="F24" s="75"/>
      <c r="G24" s="19"/>
      <c r="H24" s="20"/>
      <c r="I24" s="20"/>
      <c r="J24" s="20"/>
      <c r="K24" s="20"/>
      <c r="L24" s="20"/>
      <c r="M24" s="20"/>
      <c r="N24" s="20"/>
      <c r="O24" s="20"/>
      <c r="P24" s="21"/>
      <c r="Q24" s="20"/>
      <c r="R24" s="308"/>
      <c r="S24" s="308"/>
      <c r="T24" s="315"/>
      <c r="U24" s="89"/>
      <c r="V24" s="90"/>
      <c r="W24" s="90"/>
      <c r="X24" s="20"/>
      <c r="Y24" s="308"/>
      <c r="Z24" s="308"/>
      <c r="AA24" s="319"/>
      <c r="AB24" s="301"/>
      <c r="AC24" s="227"/>
      <c r="AD24" s="28"/>
    </row>
    <row r="25" spans="1:30" ht="35.25" customHeight="1" hidden="1">
      <c r="A25" s="16">
        <v>20</v>
      </c>
      <c r="B25" s="17"/>
      <c r="C25" s="18"/>
      <c r="D25" s="10"/>
      <c r="E25" s="10"/>
      <c r="F25" s="17"/>
      <c r="G25" s="19"/>
      <c r="H25" s="20"/>
      <c r="I25" s="20"/>
      <c r="J25" s="20"/>
      <c r="K25" s="20"/>
      <c r="L25" s="20"/>
      <c r="M25" s="20"/>
      <c r="N25" s="20"/>
      <c r="O25" s="20"/>
      <c r="P25" s="21"/>
      <c r="Q25" s="20">
        <f aca="true" t="shared" si="0" ref="Q25:Q33">SUM(H25:P25)</f>
        <v>0</v>
      </c>
      <c r="R25" s="308"/>
      <c r="S25" s="312"/>
      <c r="T25" s="315"/>
      <c r="U25" s="86"/>
      <c r="V25" s="87"/>
      <c r="W25" s="87"/>
      <c r="X25" s="87">
        <f>SUM(V25:W25)</f>
        <v>0</v>
      </c>
      <c r="Y25" s="312"/>
      <c r="Z25" s="312"/>
      <c r="AA25" s="292"/>
      <c r="AB25" s="301"/>
      <c r="AC25" s="29"/>
      <c r="AD25" s="28"/>
    </row>
    <row r="26" spans="1:30" ht="35.25" customHeight="1" hidden="1">
      <c r="A26" s="16">
        <v>21</v>
      </c>
      <c r="B26" s="17"/>
      <c r="C26" s="18"/>
      <c r="D26" s="10"/>
      <c r="E26" s="10"/>
      <c r="F26" s="17"/>
      <c r="G26" s="19"/>
      <c r="H26" s="110"/>
      <c r="I26" s="110"/>
      <c r="J26" s="110"/>
      <c r="K26" s="110"/>
      <c r="L26" s="110"/>
      <c r="M26" s="110"/>
      <c r="N26" s="110"/>
      <c r="O26" s="110"/>
      <c r="P26" s="121"/>
      <c r="Q26" s="20">
        <f t="shared" si="0"/>
        <v>0</v>
      </c>
      <c r="R26" s="313"/>
      <c r="S26" s="308"/>
      <c r="T26" s="317"/>
      <c r="U26" s="24"/>
      <c r="V26" s="20"/>
      <c r="W26" s="20"/>
      <c r="X26" s="87">
        <f aca="true" t="shared" si="1" ref="X26:X33">SUM(V26:W26)</f>
        <v>0</v>
      </c>
      <c r="Y26" s="308"/>
      <c r="Z26" s="308"/>
      <c r="AA26" s="319"/>
      <c r="AB26" s="302"/>
      <c r="AC26" s="29"/>
      <c r="AD26" s="28"/>
    </row>
    <row r="27" spans="1:30" ht="35.25" customHeight="1" hidden="1">
      <c r="A27" s="16">
        <v>22</v>
      </c>
      <c r="B27" s="17"/>
      <c r="C27" s="18"/>
      <c r="D27" s="10"/>
      <c r="E27" s="10"/>
      <c r="F27" s="17"/>
      <c r="G27" s="19"/>
      <c r="H27" s="110"/>
      <c r="I27" s="110"/>
      <c r="J27" s="110"/>
      <c r="K27" s="110"/>
      <c r="L27" s="110"/>
      <c r="M27" s="110"/>
      <c r="N27" s="110"/>
      <c r="O27" s="110"/>
      <c r="P27" s="121"/>
      <c r="Q27" s="20">
        <f t="shared" si="0"/>
        <v>0</v>
      </c>
      <c r="R27" s="313"/>
      <c r="S27" s="308"/>
      <c r="T27" s="317"/>
      <c r="U27" s="24"/>
      <c r="V27" s="20"/>
      <c r="W27" s="20"/>
      <c r="X27" s="87">
        <f t="shared" si="1"/>
        <v>0</v>
      </c>
      <c r="Y27" s="308"/>
      <c r="Z27" s="308"/>
      <c r="AA27" s="319"/>
      <c r="AB27" s="302"/>
      <c r="AC27" s="29"/>
      <c r="AD27" s="28"/>
    </row>
    <row r="28" spans="1:30" ht="35.25" customHeight="1" hidden="1">
      <c r="A28" s="16">
        <v>23</v>
      </c>
      <c r="B28" s="17"/>
      <c r="C28" s="18"/>
      <c r="D28" s="10"/>
      <c r="E28" s="10"/>
      <c r="F28" s="17"/>
      <c r="G28" s="19"/>
      <c r="H28" s="110"/>
      <c r="I28" s="110"/>
      <c r="J28" s="110"/>
      <c r="K28" s="110"/>
      <c r="L28" s="110"/>
      <c r="M28" s="110"/>
      <c r="N28" s="110"/>
      <c r="O28" s="110"/>
      <c r="P28" s="121"/>
      <c r="Q28" s="20">
        <f t="shared" si="0"/>
        <v>0</v>
      </c>
      <c r="R28" s="313"/>
      <c r="S28" s="308"/>
      <c r="T28" s="317"/>
      <c r="U28" s="24"/>
      <c r="V28" s="20"/>
      <c r="W28" s="20"/>
      <c r="X28" s="87">
        <f t="shared" si="1"/>
        <v>0</v>
      </c>
      <c r="Y28" s="308"/>
      <c r="Z28" s="308"/>
      <c r="AA28" s="319"/>
      <c r="AB28" s="302"/>
      <c r="AC28" s="29"/>
      <c r="AD28" s="28"/>
    </row>
    <row r="29" spans="1:30" ht="35.25" customHeight="1" hidden="1">
      <c r="A29" s="16">
        <v>24</v>
      </c>
      <c r="B29" s="17"/>
      <c r="C29" s="18"/>
      <c r="D29" s="10"/>
      <c r="E29" s="10"/>
      <c r="F29" s="17"/>
      <c r="G29" s="19"/>
      <c r="H29" s="110"/>
      <c r="I29" s="110"/>
      <c r="J29" s="110"/>
      <c r="K29" s="110"/>
      <c r="L29" s="110"/>
      <c r="M29" s="110"/>
      <c r="N29" s="110"/>
      <c r="O29" s="110"/>
      <c r="P29" s="121"/>
      <c r="Q29" s="20">
        <f t="shared" si="0"/>
        <v>0</v>
      </c>
      <c r="R29" s="313"/>
      <c r="S29" s="308"/>
      <c r="T29" s="317"/>
      <c r="U29" s="24"/>
      <c r="V29" s="20"/>
      <c r="W29" s="20"/>
      <c r="X29" s="87">
        <f t="shared" si="1"/>
        <v>0</v>
      </c>
      <c r="Y29" s="308"/>
      <c r="Z29" s="308"/>
      <c r="AA29" s="319"/>
      <c r="AB29" s="302"/>
      <c r="AC29" s="29"/>
      <c r="AD29" s="28"/>
    </row>
    <row r="30" spans="1:30" ht="35.25" customHeight="1" hidden="1">
      <c r="A30" s="16">
        <v>25</v>
      </c>
      <c r="B30" s="17"/>
      <c r="C30" s="18"/>
      <c r="D30" s="10"/>
      <c r="E30" s="10"/>
      <c r="F30" s="17"/>
      <c r="G30" s="19"/>
      <c r="H30" s="110"/>
      <c r="I30" s="110"/>
      <c r="J30" s="110"/>
      <c r="K30" s="110"/>
      <c r="L30" s="110"/>
      <c r="M30" s="110"/>
      <c r="N30" s="110"/>
      <c r="O30" s="110"/>
      <c r="P30" s="121"/>
      <c r="Q30" s="20">
        <f t="shared" si="0"/>
        <v>0</v>
      </c>
      <c r="R30" s="313"/>
      <c r="S30" s="308"/>
      <c r="T30" s="317"/>
      <c r="U30" s="24"/>
      <c r="V30" s="20"/>
      <c r="W30" s="20"/>
      <c r="X30" s="87">
        <f t="shared" si="1"/>
        <v>0</v>
      </c>
      <c r="Y30" s="308"/>
      <c r="Z30" s="308"/>
      <c r="AA30" s="319"/>
      <c r="AB30" s="302"/>
      <c r="AC30" s="29"/>
      <c r="AD30" s="28"/>
    </row>
    <row r="31" spans="1:30" ht="35.25" customHeight="1" hidden="1">
      <c r="A31" s="16">
        <v>26</v>
      </c>
      <c r="B31" s="17"/>
      <c r="C31" s="18"/>
      <c r="D31" s="10"/>
      <c r="E31" s="10"/>
      <c r="F31" s="17"/>
      <c r="G31" s="19"/>
      <c r="H31" s="110"/>
      <c r="I31" s="110"/>
      <c r="J31" s="110"/>
      <c r="K31" s="110"/>
      <c r="L31" s="110"/>
      <c r="M31" s="110"/>
      <c r="N31" s="110"/>
      <c r="O31" s="110"/>
      <c r="P31" s="121"/>
      <c r="Q31" s="20">
        <f t="shared" si="0"/>
        <v>0</v>
      </c>
      <c r="R31" s="313"/>
      <c r="S31" s="308"/>
      <c r="T31" s="317"/>
      <c r="U31" s="24"/>
      <c r="V31" s="20"/>
      <c r="W31" s="20"/>
      <c r="X31" s="87">
        <f t="shared" si="1"/>
        <v>0</v>
      </c>
      <c r="Y31" s="308"/>
      <c r="Z31" s="308"/>
      <c r="AA31" s="319"/>
      <c r="AB31" s="302"/>
      <c r="AC31" s="29"/>
      <c r="AD31" s="28"/>
    </row>
    <row r="32" spans="1:30" ht="35.25" customHeight="1" hidden="1">
      <c r="A32" s="16">
        <v>27</v>
      </c>
      <c r="B32" s="17"/>
      <c r="C32" s="18"/>
      <c r="D32" s="10"/>
      <c r="E32" s="10"/>
      <c r="F32" s="17"/>
      <c r="G32" s="19"/>
      <c r="H32" s="110"/>
      <c r="I32" s="110"/>
      <c r="J32" s="110"/>
      <c r="K32" s="110"/>
      <c r="L32" s="110"/>
      <c r="M32" s="110"/>
      <c r="N32" s="110"/>
      <c r="O32" s="110"/>
      <c r="P32" s="121"/>
      <c r="Q32" s="20">
        <f t="shared" si="0"/>
        <v>0</v>
      </c>
      <c r="R32" s="313"/>
      <c r="S32" s="308"/>
      <c r="T32" s="317"/>
      <c r="U32" s="24"/>
      <c r="V32" s="20"/>
      <c r="W32" s="20"/>
      <c r="X32" s="87">
        <f t="shared" si="1"/>
        <v>0</v>
      </c>
      <c r="Y32" s="308"/>
      <c r="Z32" s="308"/>
      <c r="AA32" s="319"/>
      <c r="AB32" s="302"/>
      <c r="AC32" s="29"/>
      <c r="AD32" s="28"/>
    </row>
    <row r="33" spans="1:30" ht="35.25" customHeight="1" hidden="1">
      <c r="A33" s="16">
        <v>28</v>
      </c>
      <c r="B33" s="17"/>
      <c r="C33" s="18"/>
      <c r="D33" s="10"/>
      <c r="E33" s="10"/>
      <c r="F33" s="17"/>
      <c r="G33" s="19"/>
      <c r="H33" s="110"/>
      <c r="I33" s="110"/>
      <c r="J33" s="110"/>
      <c r="K33" s="110"/>
      <c r="L33" s="110"/>
      <c r="M33" s="110"/>
      <c r="N33" s="110"/>
      <c r="O33" s="110"/>
      <c r="P33" s="121"/>
      <c r="Q33" s="20">
        <f t="shared" si="0"/>
        <v>0</v>
      </c>
      <c r="R33" s="313"/>
      <c r="S33" s="308"/>
      <c r="T33" s="317"/>
      <c r="U33" s="24"/>
      <c r="V33" s="20"/>
      <c r="W33" s="20"/>
      <c r="X33" s="87">
        <f t="shared" si="1"/>
        <v>0</v>
      </c>
      <c r="Y33" s="308"/>
      <c r="Z33" s="308"/>
      <c r="AA33" s="319"/>
      <c r="AB33" s="302"/>
      <c r="AC33" s="29"/>
      <c r="AD33" s="28"/>
    </row>
    <row r="34" spans="1:28" ht="35.25" customHeight="1" thickBot="1">
      <c r="A34" s="527" t="s">
        <v>39</v>
      </c>
      <c r="B34" s="528"/>
      <c r="C34" s="528"/>
      <c r="D34" s="528"/>
      <c r="E34" s="528"/>
      <c r="F34" s="529"/>
      <c r="G34" s="272"/>
      <c r="H34" s="272">
        <f aca="true" t="shared" si="2" ref="H34:T34">SUM(H6:H25)</f>
        <v>8</v>
      </c>
      <c r="I34" s="272">
        <f t="shared" si="2"/>
        <v>0</v>
      </c>
      <c r="J34" s="272">
        <f t="shared" si="2"/>
        <v>0</v>
      </c>
      <c r="K34" s="307">
        <f t="shared" si="2"/>
        <v>272</v>
      </c>
      <c r="L34" s="272">
        <f t="shared" si="2"/>
        <v>182</v>
      </c>
      <c r="M34" s="272">
        <f t="shared" si="2"/>
        <v>23</v>
      </c>
      <c r="N34" s="272">
        <f t="shared" si="2"/>
        <v>0</v>
      </c>
      <c r="O34" s="272">
        <f t="shared" si="2"/>
        <v>0</v>
      </c>
      <c r="P34" s="272">
        <f t="shared" si="2"/>
        <v>0</v>
      </c>
      <c r="Q34" s="307">
        <f t="shared" si="2"/>
        <v>485</v>
      </c>
      <c r="R34" s="314">
        <f t="shared" si="2"/>
        <v>52690.61</v>
      </c>
      <c r="S34" s="306">
        <f t="shared" si="2"/>
        <v>54948.94</v>
      </c>
      <c r="T34" s="318">
        <f t="shared" si="2"/>
        <v>503107</v>
      </c>
      <c r="U34" s="298"/>
      <c r="V34" s="275">
        <f aca="true" t="shared" si="3" ref="V34:AA34">SUM(V6:V25)</f>
        <v>0</v>
      </c>
      <c r="W34" s="275">
        <f t="shared" si="3"/>
        <v>36</v>
      </c>
      <c r="X34" s="275">
        <f t="shared" si="3"/>
        <v>36</v>
      </c>
      <c r="Y34" s="306">
        <f t="shared" si="3"/>
        <v>4039.07</v>
      </c>
      <c r="Z34" s="306">
        <f t="shared" si="3"/>
        <v>6142.24</v>
      </c>
      <c r="AA34" s="307">
        <f t="shared" si="3"/>
        <v>65600</v>
      </c>
      <c r="AB34" s="303"/>
    </row>
    <row r="35" spans="2:29" ht="23.25" customHeight="1" hidden="1" thickBot="1">
      <c r="B35" s="9">
        <f>COUNTIF(B6:B25,"*")</f>
        <v>8</v>
      </c>
      <c r="G35" s="84">
        <f>COUNTIF(G6:G33,"*")</f>
        <v>6</v>
      </c>
      <c r="H35" s="84">
        <f>H34</f>
        <v>8</v>
      </c>
      <c r="I35" s="84">
        <f aca="true" t="shared" si="4" ref="I35:T35">I34</f>
        <v>0</v>
      </c>
      <c r="J35" s="84">
        <f t="shared" si="4"/>
        <v>0</v>
      </c>
      <c r="K35" s="84">
        <f t="shared" si="4"/>
        <v>272</v>
      </c>
      <c r="L35" s="84">
        <f t="shared" si="4"/>
        <v>182</v>
      </c>
      <c r="M35" s="84">
        <f t="shared" si="4"/>
        <v>23</v>
      </c>
      <c r="N35" s="84">
        <f t="shared" si="4"/>
        <v>0</v>
      </c>
      <c r="O35" s="84">
        <f t="shared" si="4"/>
        <v>0</v>
      </c>
      <c r="P35" s="84">
        <f t="shared" si="4"/>
        <v>0</v>
      </c>
      <c r="Q35" s="84">
        <f t="shared" si="4"/>
        <v>485</v>
      </c>
      <c r="R35" s="94">
        <f t="shared" si="4"/>
        <v>52690.61</v>
      </c>
      <c r="S35" s="93">
        <f t="shared" si="4"/>
        <v>54948.94</v>
      </c>
      <c r="T35" s="91">
        <f t="shared" si="4"/>
        <v>503107</v>
      </c>
      <c r="U35" s="92">
        <f>COUNTIF(U6:U33,"&gt;0")+COUNTIF(U6:U25,"*")</f>
        <v>2</v>
      </c>
      <c r="V35" s="92">
        <f aca="true" t="shared" si="5" ref="V35:AA35">V34</f>
        <v>0</v>
      </c>
      <c r="W35" s="92">
        <f t="shared" si="5"/>
        <v>36</v>
      </c>
      <c r="X35" s="92">
        <f t="shared" si="5"/>
        <v>36</v>
      </c>
      <c r="Y35" s="93">
        <f t="shared" si="5"/>
        <v>4039.07</v>
      </c>
      <c r="Z35" s="93">
        <f t="shared" si="5"/>
        <v>6142.24</v>
      </c>
      <c r="AA35" s="91">
        <f t="shared" si="5"/>
        <v>65600</v>
      </c>
      <c r="AB35" s="92"/>
      <c r="AC35" s="15"/>
    </row>
    <row r="36" spans="1:28" s="165" customFormat="1" ht="35.25" customHeight="1">
      <c r="A36" s="520" t="str">
        <f>'1月 '!A40:B40</f>
        <v>去(111)年</v>
      </c>
      <c r="B36" s="521"/>
      <c r="C36" s="522" t="s">
        <v>79</v>
      </c>
      <c r="D36" s="522"/>
      <c r="E36" s="522"/>
      <c r="F36" s="523"/>
      <c r="G36" s="161"/>
      <c r="H36" s="161">
        <v>33</v>
      </c>
      <c r="I36" s="161">
        <v>0</v>
      </c>
      <c r="J36" s="161">
        <v>223</v>
      </c>
      <c r="K36" s="178">
        <v>1060</v>
      </c>
      <c r="L36" s="161">
        <v>674</v>
      </c>
      <c r="M36" s="161">
        <v>369</v>
      </c>
      <c r="N36" s="161">
        <v>0</v>
      </c>
      <c r="O36" s="161">
        <v>0</v>
      </c>
      <c r="P36" s="161">
        <v>0</v>
      </c>
      <c r="Q36" s="178">
        <v>2359</v>
      </c>
      <c r="R36" s="162">
        <v>333520.67</v>
      </c>
      <c r="S36" s="162">
        <v>350074.03</v>
      </c>
      <c r="T36" s="177">
        <v>3858117</v>
      </c>
      <c r="U36" s="163"/>
      <c r="V36" s="161">
        <v>0</v>
      </c>
      <c r="W36" s="161">
        <v>212</v>
      </c>
      <c r="X36" s="161">
        <v>212</v>
      </c>
      <c r="Y36" s="162">
        <v>19521.77</v>
      </c>
      <c r="Z36" s="162">
        <v>41446.07</v>
      </c>
      <c r="AA36" s="178">
        <v>413600</v>
      </c>
      <c r="AB36" s="164"/>
    </row>
    <row r="37" spans="1:28" s="37" customFormat="1" ht="35.25" customHeight="1" thickBot="1">
      <c r="A37" s="499" t="str">
        <f>'1月 '!A41:F41</f>
        <v>111與112年同月推案增減率</v>
      </c>
      <c r="B37" s="500"/>
      <c r="C37" s="500"/>
      <c r="D37" s="500"/>
      <c r="E37" s="500"/>
      <c r="F37" s="500"/>
      <c r="G37" s="38"/>
      <c r="H37" s="38"/>
      <c r="I37" s="38"/>
      <c r="J37" s="38"/>
      <c r="K37" s="38"/>
      <c r="L37" s="38"/>
      <c r="M37" s="38"/>
      <c r="N37" s="38"/>
      <c r="O37" s="39"/>
      <c r="P37" s="483">
        <f>(Q34-Q36)/Q36</f>
        <v>-0.7944044086477321</v>
      </c>
      <c r="Q37" s="501"/>
      <c r="R37" s="40"/>
      <c r="S37" s="40"/>
      <c r="T37" s="41">
        <f>(T34-T36)/T36</f>
        <v>-0.8695977856555412</v>
      </c>
      <c r="U37" s="42"/>
      <c r="V37" s="483">
        <f>(X34-X36)/X36</f>
        <v>-0.8301886792452831</v>
      </c>
      <c r="W37" s="484"/>
      <c r="X37" s="485"/>
      <c r="Y37" s="40"/>
      <c r="Z37" s="40"/>
      <c r="AA37" s="43">
        <f>(AA34-AA36)/AA36</f>
        <v>-0.8413926499032882</v>
      </c>
      <c r="AB37" s="304"/>
    </row>
    <row r="38" spans="1:8" ht="15.75">
      <c r="A38" s="405" t="s">
        <v>567</v>
      </c>
      <c r="H38" s="405" t="s">
        <v>568</v>
      </c>
    </row>
    <row r="39" spans="1:6" ht="15.75">
      <c r="A39" s="347"/>
      <c r="B39" s="30"/>
      <c r="D39" s="30"/>
      <c r="E39" s="30"/>
      <c r="F39" s="30"/>
    </row>
    <row r="40" ht="15.75">
      <c r="B40" s="46"/>
    </row>
  </sheetData>
  <sheetProtection/>
  <mergeCells count="34">
    <mergeCell ref="V37:X37"/>
    <mergeCell ref="V3:X3"/>
    <mergeCell ref="A34:F34"/>
    <mergeCell ref="A36:B36"/>
    <mergeCell ref="C36:F36"/>
    <mergeCell ref="A37:F37"/>
    <mergeCell ref="P37:Q37"/>
    <mergeCell ref="I4:I5"/>
    <mergeCell ref="X4:X5"/>
    <mergeCell ref="E3:E5"/>
    <mergeCell ref="AB2:AB5"/>
    <mergeCell ref="U2:AA2"/>
    <mergeCell ref="Z3:Z5"/>
    <mergeCell ref="C3:C5"/>
    <mergeCell ref="D3:D5"/>
    <mergeCell ref="AA3:AA5"/>
    <mergeCell ref="V4:V5"/>
    <mergeCell ref="W4:W5"/>
    <mergeCell ref="F3:F5"/>
    <mergeCell ref="J4:P4"/>
    <mergeCell ref="Y3:Y5"/>
    <mergeCell ref="B3:B5"/>
    <mergeCell ref="G3:G5"/>
    <mergeCell ref="U3:U5"/>
    <mergeCell ref="S3:S5"/>
    <mergeCell ref="H4:H5"/>
    <mergeCell ref="A1:Q1"/>
    <mergeCell ref="A2:F2"/>
    <mergeCell ref="G2:T2"/>
    <mergeCell ref="T3:T5"/>
    <mergeCell ref="Q4:Q5"/>
    <mergeCell ref="H3:Q3"/>
    <mergeCell ref="R3:R5"/>
    <mergeCell ref="A3:A5"/>
  </mergeCells>
  <printOptions horizontalCentered="1"/>
  <pageMargins left="0.1968503937007874" right="0.1968503937007874" top="0.7874015748031497" bottom="0.4724409448818898" header="0.5118110236220472" footer="0.31496062992125984"/>
  <pageSetup fitToHeight="0" fitToWidth="1" horizontalDpi="600" verticalDpi="600" orientation="landscape" paperSize="9" scale="71" r:id="rId1"/>
  <headerFooter>
    <oddFooter>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99FF"/>
  </sheetPr>
  <dimension ref="A1:AD33"/>
  <sheetViews>
    <sheetView zoomScale="70" zoomScaleNormal="70" zoomScaleSheetLayoutView="85" zoomScalePageLayoutView="0" workbookViewId="0" topLeftCell="A1">
      <pane xSplit="6" ySplit="5" topLeftCell="G1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27" sqref="A27:AB27"/>
    </sheetView>
  </sheetViews>
  <sheetFormatPr defaultColWidth="0" defaultRowHeight="16.5"/>
  <cols>
    <col min="1" max="1" width="4.125" style="9" customWidth="1"/>
    <col min="2" max="2" width="7.875" style="9" customWidth="1"/>
    <col min="3" max="3" width="6.75390625" style="30" customWidth="1"/>
    <col min="4" max="5" width="8.25390625" style="9" customWidth="1"/>
    <col min="6" max="6" width="6.75390625" style="9" customWidth="1"/>
    <col min="7" max="7" width="5.25390625" style="9" customWidth="1"/>
    <col min="8" max="11" width="5.125" style="9" customWidth="1"/>
    <col min="12" max="12" width="5.50390625" style="9" customWidth="1"/>
    <col min="13" max="15" width="5.125" style="9" customWidth="1"/>
    <col min="16" max="16" width="5.25390625" style="9" customWidth="1"/>
    <col min="17" max="17" width="7.375" style="9" customWidth="1"/>
    <col min="18" max="19" width="13.125" style="9" customWidth="1"/>
    <col min="20" max="20" width="11.625" style="31" customWidth="1"/>
    <col min="21" max="24" width="5.125" style="9" customWidth="1"/>
    <col min="25" max="25" width="11.75390625" style="9" customWidth="1"/>
    <col min="26" max="26" width="12.25390625" style="9" customWidth="1"/>
    <col min="27" max="27" width="11.125" style="9" customWidth="1"/>
    <col min="28" max="28" width="7.625" style="9" customWidth="1"/>
    <col min="29" max="29" width="9.00390625" style="175" customWidth="1"/>
    <col min="30" max="30" width="7.375" style="8" customWidth="1"/>
    <col min="31" max="31" width="6.875" style="9" customWidth="1"/>
    <col min="32" max="32" width="6.75390625" style="9" customWidth="1"/>
    <col min="33" max="38" width="0" style="9" hidden="1" customWidth="1"/>
    <col min="39" max="16384" width="9.00390625" style="9" hidden="1" customWidth="1"/>
  </cols>
  <sheetData>
    <row r="1" spans="1:28" ht="42" customHeight="1" thickBot="1">
      <c r="A1" s="502" t="s">
        <v>73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47" t="str">
        <f>'1月 '!R1</f>
        <v>112年</v>
      </c>
      <c r="S1" s="147" t="s">
        <v>234</v>
      </c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33" customHeight="1">
      <c r="A2" s="510" t="s">
        <v>1</v>
      </c>
      <c r="B2" s="511"/>
      <c r="C2" s="511"/>
      <c r="D2" s="511"/>
      <c r="E2" s="511"/>
      <c r="F2" s="512"/>
      <c r="G2" s="513" t="s">
        <v>2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473" t="s">
        <v>3</v>
      </c>
      <c r="V2" s="474"/>
      <c r="W2" s="474"/>
      <c r="X2" s="474"/>
      <c r="Y2" s="474"/>
      <c r="Z2" s="474"/>
      <c r="AA2" s="475"/>
      <c r="AB2" s="467" t="s">
        <v>45</v>
      </c>
    </row>
    <row r="3" spans="1:28" ht="24.75" customHeight="1">
      <c r="A3" s="490" t="s">
        <v>4</v>
      </c>
      <c r="B3" s="479" t="s">
        <v>215</v>
      </c>
      <c r="C3" s="503" t="s">
        <v>6</v>
      </c>
      <c r="D3" s="503" t="s">
        <v>46</v>
      </c>
      <c r="E3" s="479" t="s">
        <v>239</v>
      </c>
      <c r="F3" s="479" t="s">
        <v>214</v>
      </c>
      <c r="G3" s="470" t="s">
        <v>48</v>
      </c>
      <c r="H3" s="507" t="s">
        <v>49</v>
      </c>
      <c r="I3" s="508"/>
      <c r="J3" s="508"/>
      <c r="K3" s="508"/>
      <c r="L3" s="508"/>
      <c r="M3" s="508"/>
      <c r="N3" s="508"/>
      <c r="O3" s="508"/>
      <c r="P3" s="508"/>
      <c r="Q3" s="509"/>
      <c r="R3" s="479" t="s">
        <v>213</v>
      </c>
      <c r="S3" s="506" t="s">
        <v>55</v>
      </c>
      <c r="T3" s="496" t="s">
        <v>57</v>
      </c>
      <c r="U3" s="476" t="s">
        <v>52</v>
      </c>
      <c r="V3" s="477" t="s">
        <v>53</v>
      </c>
      <c r="W3" s="477"/>
      <c r="X3" s="477"/>
      <c r="Y3" s="506" t="s">
        <v>54</v>
      </c>
      <c r="Z3" s="506" t="s">
        <v>56</v>
      </c>
      <c r="AA3" s="482" t="s">
        <v>57</v>
      </c>
      <c r="AB3" s="468"/>
    </row>
    <row r="4" spans="1:28" ht="24.75" customHeight="1">
      <c r="A4" s="491"/>
      <c r="B4" s="480"/>
      <c r="C4" s="504"/>
      <c r="D4" s="504"/>
      <c r="E4" s="480"/>
      <c r="F4" s="480"/>
      <c r="G4" s="471"/>
      <c r="H4" s="470" t="s">
        <v>58</v>
      </c>
      <c r="I4" s="470" t="s">
        <v>59</v>
      </c>
      <c r="J4" s="514" t="s">
        <v>60</v>
      </c>
      <c r="K4" s="515"/>
      <c r="L4" s="515"/>
      <c r="M4" s="515"/>
      <c r="N4" s="515"/>
      <c r="O4" s="515"/>
      <c r="P4" s="516"/>
      <c r="Q4" s="470" t="s">
        <v>61</v>
      </c>
      <c r="R4" s="480"/>
      <c r="S4" s="506"/>
      <c r="T4" s="497"/>
      <c r="U4" s="476"/>
      <c r="V4" s="478" t="s">
        <v>62</v>
      </c>
      <c r="W4" s="478" t="s">
        <v>63</v>
      </c>
      <c r="X4" s="478" t="s">
        <v>61</v>
      </c>
      <c r="Y4" s="506"/>
      <c r="Z4" s="506"/>
      <c r="AA4" s="482"/>
      <c r="AB4" s="468"/>
    </row>
    <row r="5" spans="1:30" s="15" customFormat="1" ht="24.75" customHeight="1">
      <c r="A5" s="492"/>
      <c r="B5" s="481"/>
      <c r="C5" s="505"/>
      <c r="D5" s="505"/>
      <c r="E5" s="481"/>
      <c r="F5" s="481"/>
      <c r="G5" s="472"/>
      <c r="H5" s="472"/>
      <c r="I5" s="472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2" t="s">
        <v>70</v>
      </c>
      <c r="Q5" s="472"/>
      <c r="R5" s="481"/>
      <c r="S5" s="506"/>
      <c r="T5" s="498"/>
      <c r="U5" s="476"/>
      <c r="V5" s="478"/>
      <c r="W5" s="478"/>
      <c r="X5" s="478"/>
      <c r="Y5" s="506"/>
      <c r="Z5" s="506"/>
      <c r="AA5" s="482"/>
      <c r="AB5" s="469"/>
      <c r="AC5" s="383"/>
      <c r="AD5" s="14"/>
    </row>
    <row r="6" spans="1:30" ht="36.75" customHeight="1">
      <c r="A6" s="16">
        <v>1</v>
      </c>
      <c r="B6" s="75" t="s">
        <v>569</v>
      </c>
      <c r="C6" s="172" t="s">
        <v>127</v>
      </c>
      <c r="D6" s="10" t="s">
        <v>570</v>
      </c>
      <c r="E6" s="349" t="s">
        <v>571</v>
      </c>
      <c r="F6" s="75" t="s">
        <v>572</v>
      </c>
      <c r="G6" s="19" t="s">
        <v>320</v>
      </c>
      <c r="H6" s="20">
        <v>0</v>
      </c>
      <c r="I6" s="20">
        <v>0</v>
      </c>
      <c r="J6" s="20">
        <v>0</v>
      </c>
      <c r="K6" s="20">
        <v>5</v>
      </c>
      <c r="L6" s="20">
        <v>0</v>
      </c>
      <c r="M6" s="20">
        <v>0</v>
      </c>
      <c r="N6" s="20">
        <v>0</v>
      </c>
      <c r="O6" s="20">
        <v>0</v>
      </c>
      <c r="P6" s="21">
        <v>0</v>
      </c>
      <c r="Q6" s="20">
        <v>5</v>
      </c>
      <c r="R6" s="22">
        <v>430.45</v>
      </c>
      <c r="S6" s="25">
        <v>430.45</v>
      </c>
      <c r="T6" s="23">
        <v>5000</v>
      </c>
      <c r="U6" s="24"/>
      <c r="V6" s="20"/>
      <c r="W6" s="20"/>
      <c r="X6" s="20">
        <v>0</v>
      </c>
      <c r="Y6" s="25"/>
      <c r="Z6" s="25"/>
      <c r="AA6" s="26"/>
      <c r="AB6" s="301" t="s">
        <v>330</v>
      </c>
      <c r="AC6" s="175">
        <v>38.399176721651095</v>
      </c>
      <c r="AD6" s="28"/>
    </row>
    <row r="7" spans="1:30" ht="36.75" customHeight="1">
      <c r="A7" s="16">
        <v>2</v>
      </c>
      <c r="B7" s="75" t="s">
        <v>573</v>
      </c>
      <c r="C7" s="172" t="s">
        <v>129</v>
      </c>
      <c r="D7" s="434" t="s">
        <v>574</v>
      </c>
      <c r="E7" s="325" t="s">
        <v>575</v>
      </c>
      <c r="F7" s="75" t="s">
        <v>313</v>
      </c>
      <c r="G7" s="19"/>
      <c r="H7" s="20"/>
      <c r="I7" s="20"/>
      <c r="J7" s="20"/>
      <c r="K7" s="20"/>
      <c r="L7" s="20"/>
      <c r="M7" s="20"/>
      <c r="N7" s="20"/>
      <c r="O7" s="20"/>
      <c r="P7" s="21"/>
      <c r="Q7" s="20">
        <v>0</v>
      </c>
      <c r="R7" s="22"/>
      <c r="S7" s="25"/>
      <c r="T7" s="23"/>
      <c r="U7" s="24" t="s">
        <v>576</v>
      </c>
      <c r="V7" s="20">
        <v>0</v>
      </c>
      <c r="W7" s="20">
        <v>3</v>
      </c>
      <c r="X7" s="20">
        <v>3</v>
      </c>
      <c r="Y7" s="25">
        <v>315</v>
      </c>
      <c r="Z7" s="25">
        <v>868.17</v>
      </c>
      <c r="AA7" s="26">
        <v>10500</v>
      </c>
      <c r="AB7" s="301"/>
      <c r="AC7" s="168">
        <v>3500</v>
      </c>
      <c r="AD7" s="28"/>
    </row>
    <row r="8" spans="1:30" ht="36.75" customHeight="1">
      <c r="A8" s="16">
        <v>3</v>
      </c>
      <c r="B8" s="75" t="s">
        <v>577</v>
      </c>
      <c r="C8" s="172" t="s">
        <v>129</v>
      </c>
      <c r="D8" s="10" t="s">
        <v>578</v>
      </c>
      <c r="E8" s="349" t="s">
        <v>579</v>
      </c>
      <c r="F8" s="75" t="s">
        <v>291</v>
      </c>
      <c r="G8" s="19" t="s">
        <v>257</v>
      </c>
      <c r="H8" s="20">
        <v>3</v>
      </c>
      <c r="I8" s="20">
        <v>0</v>
      </c>
      <c r="J8" s="20">
        <v>0</v>
      </c>
      <c r="K8" s="20">
        <v>0</v>
      </c>
      <c r="L8" s="20">
        <v>84</v>
      </c>
      <c r="M8" s="20">
        <v>0</v>
      </c>
      <c r="N8" s="20">
        <v>0</v>
      </c>
      <c r="O8" s="20">
        <v>0</v>
      </c>
      <c r="P8" s="21">
        <v>0</v>
      </c>
      <c r="Q8" s="20">
        <v>87</v>
      </c>
      <c r="R8" s="22">
        <v>10402.29</v>
      </c>
      <c r="S8" s="25">
        <v>10975.66</v>
      </c>
      <c r="T8" s="23">
        <v>116500</v>
      </c>
      <c r="U8" s="24"/>
      <c r="V8" s="20"/>
      <c r="W8" s="20"/>
      <c r="X8" s="20">
        <v>0</v>
      </c>
      <c r="Y8" s="25"/>
      <c r="Z8" s="25"/>
      <c r="AA8" s="26"/>
      <c r="AB8" s="301"/>
      <c r="AC8" s="175">
        <v>35.08891191437679</v>
      </c>
      <c r="AD8" s="28"/>
    </row>
    <row r="9" spans="1:30" ht="36.75" customHeight="1">
      <c r="A9" s="16">
        <v>4</v>
      </c>
      <c r="B9" s="323" t="s">
        <v>518</v>
      </c>
      <c r="C9" s="172" t="s">
        <v>133</v>
      </c>
      <c r="D9" s="10" t="s">
        <v>580</v>
      </c>
      <c r="E9" s="349" t="s">
        <v>581</v>
      </c>
      <c r="F9" s="50" t="s">
        <v>282</v>
      </c>
      <c r="G9" s="19" t="s">
        <v>582</v>
      </c>
      <c r="H9" s="20">
        <v>3</v>
      </c>
      <c r="I9" s="20">
        <v>0</v>
      </c>
      <c r="J9" s="20">
        <v>48</v>
      </c>
      <c r="K9" s="20">
        <v>96</v>
      </c>
      <c r="L9" s="20">
        <v>0</v>
      </c>
      <c r="M9" s="20">
        <v>0</v>
      </c>
      <c r="N9" s="20">
        <v>0</v>
      </c>
      <c r="O9" s="20">
        <v>0</v>
      </c>
      <c r="P9" s="21">
        <v>0</v>
      </c>
      <c r="Q9" s="20">
        <v>147</v>
      </c>
      <c r="R9" s="22">
        <v>16724.88</v>
      </c>
      <c r="S9" s="25">
        <v>17884.08</v>
      </c>
      <c r="T9" s="23">
        <v>170000</v>
      </c>
      <c r="U9" s="24"/>
      <c r="V9" s="20"/>
      <c r="W9" s="20"/>
      <c r="X9" s="20">
        <v>0</v>
      </c>
      <c r="Y9" s="25"/>
      <c r="Z9" s="25"/>
      <c r="AA9" s="26"/>
      <c r="AB9" s="301"/>
      <c r="AC9" s="175">
        <v>31.423672398825104</v>
      </c>
      <c r="AD9" s="28"/>
    </row>
    <row r="10" spans="1:30" ht="36.75" customHeight="1">
      <c r="A10" s="16">
        <v>5</v>
      </c>
      <c r="B10" s="323" t="s">
        <v>583</v>
      </c>
      <c r="C10" s="172" t="s">
        <v>145</v>
      </c>
      <c r="D10" s="434" t="s">
        <v>584</v>
      </c>
      <c r="E10" s="325" t="s">
        <v>585</v>
      </c>
      <c r="F10" s="50" t="s">
        <v>282</v>
      </c>
      <c r="G10" s="19"/>
      <c r="H10" s="20"/>
      <c r="I10" s="20"/>
      <c r="J10" s="20"/>
      <c r="K10" s="20"/>
      <c r="L10" s="20"/>
      <c r="M10" s="20"/>
      <c r="N10" s="20"/>
      <c r="O10" s="20"/>
      <c r="P10" s="21"/>
      <c r="Q10" s="20">
        <v>0</v>
      </c>
      <c r="R10" s="22"/>
      <c r="S10" s="25"/>
      <c r="T10" s="23"/>
      <c r="U10" s="24">
        <v>5</v>
      </c>
      <c r="V10" s="20">
        <v>0</v>
      </c>
      <c r="W10" s="20">
        <v>4</v>
      </c>
      <c r="X10" s="20">
        <v>4</v>
      </c>
      <c r="Y10" s="25">
        <v>369.68</v>
      </c>
      <c r="Z10" s="25">
        <v>981.19</v>
      </c>
      <c r="AA10" s="26">
        <v>7000</v>
      </c>
      <c r="AB10" s="301"/>
      <c r="AC10" s="168">
        <v>1750</v>
      </c>
      <c r="AD10" s="28"/>
    </row>
    <row r="11" spans="1:30" ht="36.75" customHeight="1">
      <c r="A11" s="16">
        <v>6</v>
      </c>
      <c r="B11" s="75" t="s">
        <v>586</v>
      </c>
      <c r="C11" s="172" t="s">
        <v>147</v>
      </c>
      <c r="D11" s="75" t="s">
        <v>587</v>
      </c>
      <c r="E11" s="349" t="s">
        <v>588</v>
      </c>
      <c r="F11" s="50" t="s">
        <v>341</v>
      </c>
      <c r="G11" s="19"/>
      <c r="H11" s="20"/>
      <c r="I11" s="20"/>
      <c r="J11" s="20"/>
      <c r="K11" s="20"/>
      <c r="L11" s="20"/>
      <c r="M11" s="20"/>
      <c r="N11" s="20"/>
      <c r="O11" s="20"/>
      <c r="P11" s="21"/>
      <c r="Q11" s="20">
        <v>0</v>
      </c>
      <c r="R11" s="22"/>
      <c r="S11" s="25"/>
      <c r="T11" s="23"/>
      <c r="U11" s="101">
        <v>5</v>
      </c>
      <c r="V11" s="20">
        <v>0</v>
      </c>
      <c r="W11" s="20">
        <v>12</v>
      </c>
      <c r="X11" s="20">
        <v>12</v>
      </c>
      <c r="Y11" s="25">
        <v>925.12</v>
      </c>
      <c r="Z11" s="25">
        <v>2382.71</v>
      </c>
      <c r="AA11" s="26">
        <v>26000</v>
      </c>
      <c r="AB11" s="45"/>
      <c r="AC11" s="168">
        <v>2166.6666666666665</v>
      </c>
      <c r="AD11" s="29"/>
    </row>
    <row r="12" spans="1:30" ht="36.75" customHeight="1">
      <c r="A12" s="16">
        <v>7</v>
      </c>
      <c r="B12" s="75" t="s">
        <v>589</v>
      </c>
      <c r="C12" s="172" t="s">
        <v>157</v>
      </c>
      <c r="D12" s="75" t="s">
        <v>590</v>
      </c>
      <c r="E12" s="324" t="s">
        <v>591</v>
      </c>
      <c r="F12" s="75" t="s">
        <v>496</v>
      </c>
      <c r="G12" s="19" t="s">
        <v>592</v>
      </c>
      <c r="H12" s="20">
        <v>2</v>
      </c>
      <c r="I12" s="20">
        <v>0</v>
      </c>
      <c r="J12" s="20">
        <v>0</v>
      </c>
      <c r="K12" s="20">
        <v>12</v>
      </c>
      <c r="L12" s="20">
        <v>12</v>
      </c>
      <c r="M12" s="20">
        <v>0</v>
      </c>
      <c r="N12" s="20">
        <v>0</v>
      </c>
      <c r="O12" s="20">
        <v>0</v>
      </c>
      <c r="P12" s="21">
        <v>0</v>
      </c>
      <c r="Q12" s="20">
        <v>26</v>
      </c>
      <c r="R12" s="22">
        <v>2737.71</v>
      </c>
      <c r="S12" s="25">
        <v>2919.41</v>
      </c>
      <c r="T12" s="23">
        <v>28334</v>
      </c>
      <c r="U12" s="24"/>
      <c r="V12" s="20"/>
      <c r="W12" s="20"/>
      <c r="X12" s="20">
        <v>0</v>
      </c>
      <c r="Y12" s="25"/>
      <c r="Z12" s="25"/>
      <c r="AA12" s="26"/>
      <c r="AB12" s="301"/>
      <c r="AC12" s="175">
        <v>32.083919594191755</v>
      </c>
      <c r="AD12" s="29"/>
    </row>
    <row r="13" spans="1:30" ht="35.25" customHeight="1">
      <c r="A13" s="16">
        <v>8</v>
      </c>
      <c r="B13" s="75" t="s">
        <v>593</v>
      </c>
      <c r="C13" s="172" t="s">
        <v>159</v>
      </c>
      <c r="D13" s="10" t="s">
        <v>594</v>
      </c>
      <c r="E13" s="346" t="s">
        <v>595</v>
      </c>
      <c r="F13" s="50" t="s">
        <v>282</v>
      </c>
      <c r="G13" s="19" t="s">
        <v>320</v>
      </c>
      <c r="H13" s="20">
        <v>0</v>
      </c>
      <c r="I13" s="20">
        <v>0</v>
      </c>
      <c r="J13" s="20">
        <v>0</v>
      </c>
      <c r="K13" s="20">
        <v>32</v>
      </c>
      <c r="L13" s="20">
        <v>16</v>
      </c>
      <c r="M13" s="20">
        <v>0</v>
      </c>
      <c r="N13" s="20">
        <v>0</v>
      </c>
      <c r="O13" s="20">
        <v>0</v>
      </c>
      <c r="P13" s="21">
        <v>0</v>
      </c>
      <c r="Q13" s="20">
        <v>48</v>
      </c>
      <c r="R13" s="22">
        <v>4823.11</v>
      </c>
      <c r="S13" s="25">
        <v>4988.71</v>
      </c>
      <c r="T13" s="23">
        <v>40000</v>
      </c>
      <c r="U13" s="100"/>
      <c r="V13" s="20"/>
      <c r="W13" s="20"/>
      <c r="X13" s="20">
        <v>0</v>
      </c>
      <c r="Y13" s="25"/>
      <c r="Z13" s="25"/>
      <c r="AA13" s="26"/>
      <c r="AB13" s="435" t="s">
        <v>330</v>
      </c>
      <c r="AC13" s="175">
        <v>26.50613183742444</v>
      </c>
      <c r="AD13" s="168"/>
    </row>
    <row r="14" spans="1:30" ht="35.25" customHeight="1">
      <c r="A14" s="16">
        <v>9</v>
      </c>
      <c r="B14" s="75" t="s">
        <v>596</v>
      </c>
      <c r="C14" s="172" t="s">
        <v>159</v>
      </c>
      <c r="D14" s="10" t="s">
        <v>597</v>
      </c>
      <c r="E14" s="349" t="s">
        <v>598</v>
      </c>
      <c r="F14" s="50" t="s">
        <v>282</v>
      </c>
      <c r="G14" s="19" t="s">
        <v>320</v>
      </c>
      <c r="H14" s="20">
        <v>0</v>
      </c>
      <c r="I14" s="20">
        <v>0</v>
      </c>
      <c r="J14" s="20">
        <v>0</v>
      </c>
      <c r="K14" s="20">
        <v>12</v>
      </c>
      <c r="L14" s="20">
        <v>20</v>
      </c>
      <c r="M14" s="20">
        <v>0</v>
      </c>
      <c r="N14" s="20">
        <v>0</v>
      </c>
      <c r="O14" s="20">
        <v>0</v>
      </c>
      <c r="P14" s="21">
        <v>0</v>
      </c>
      <c r="Q14" s="20">
        <v>32</v>
      </c>
      <c r="R14" s="22">
        <v>2842.85</v>
      </c>
      <c r="S14" s="25">
        <v>3013.49</v>
      </c>
      <c r="T14" s="23">
        <v>24000</v>
      </c>
      <c r="U14" s="100"/>
      <c r="V14" s="20"/>
      <c r="W14" s="20"/>
      <c r="X14" s="20">
        <v>0</v>
      </c>
      <c r="Y14" s="25"/>
      <c r="Z14" s="25"/>
      <c r="AA14" s="26"/>
      <c r="AB14" s="45" t="s">
        <v>330</v>
      </c>
      <c r="AC14" s="175">
        <v>26.32789323183638</v>
      </c>
      <c r="AD14" s="29"/>
    </row>
    <row r="15" spans="1:30" ht="35.25" customHeight="1">
      <c r="A15" s="16">
        <v>10</v>
      </c>
      <c r="B15" s="75" t="s">
        <v>388</v>
      </c>
      <c r="C15" s="172" t="s">
        <v>161</v>
      </c>
      <c r="D15" s="50" t="s">
        <v>599</v>
      </c>
      <c r="E15" s="349" t="s">
        <v>600</v>
      </c>
      <c r="F15" s="50" t="s">
        <v>282</v>
      </c>
      <c r="G15" s="19"/>
      <c r="H15" s="20"/>
      <c r="I15" s="20"/>
      <c r="J15" s="20"/>
      <c r="K15" s="20"/>
      <c r="L15" s="20"/>
      <c r="M15" s="20"/>
      <c r="N15" s="20"/>
      <c r="O15" s="20"/>
      <c r="P15" s="21"/>
      <c r="Q15" s="20">
        <v>0</v>
      </c>
      <c r="R15" s="22"/>
      <c r="S15" s="25"/>
      <c r="T15" s="23"/>
      <c r="U15" s="24" t="s">
        <v>421</v>
      </c>
      <c r="V15" s="20">
        <v>0</v>
      </c>
      <c r="W15" s="20">
        <v>28</v>
      </c>
      <c r="X15" s="20">
        <v>28</v>
      </c>
      <c r="Y15" s="25">
        <v>2426</v>
      </c>
      <c r="Z15" s="25">
        <v>4191.56</v>
      </c>
      <c r="AA15" s="26">
        <v>33500</v>
      </c>
      <c r="AB15" s="45"/>
      <c r="AC15" s="168">
        <v>1196.4285714285713</v>
      </c>
      <c r="AD15" s="29"/>
    </row>
    <row r="16" spans="1:30" ht="35.25" customHeight="1">
      <c r="A16" s="16">
        <v>11</v>
      </c>
      <c r="B16" s="75" t="s">
        <v>484</v>
      </c>
      <c r="C16" s="172" t="s">
        <v>165</v>
      </c>
      <c r="D16" s="10" t="s">
        <v>601</v>
      </c>
      <c r="E16" s="324" t="s">
        <v>602</v>
      </c>
      <c r="F16" s="75" t="s">
        <v>603</v>
      </c>
      <c r="G16" s="19"/>
      <c r="H16" s="20"/>
      <c r="I16" s="20"/>
      <c r="J16" s="20"/>
      <c r="K16" s="20"/>
      <c r="L16" s="20"/>
      <c r="M16" s="20"/>
      <c r="N16" s="20"/>
      <c r="O16" s="20"/>
      <c r="P16" s="21"/>
      <c r="Q16" s="20">
        <v>0</v>
      </c>
      <c r="R16" s="22"/>
      <c r="S16" s="25"/>
      <c r="T16" s="23"/>
      <c r="U16" s="100">
        <v>1</v>
      </c>
      <c r="V16" s="20">
        <v>1</v>
      </c>
      <c r="W16" s="20">
        <v>0</v>
      </c>
      <c r="X16" s="20">
        <v>1</v>
      </c>
      <c r="Y16" s="25">
        <v>834.58</v>
      </c>
      <c r="Z16" s="25">
        <v>194.7</v>
      </c>
      <c r="AA16" s="26">
        <v>6880</v>
      </c>
      <c r="AB16" s="301" t="s">
        <v>483</v>
      </c>
      <c r="AC16" s="168">
        <v>6880</v>
      </c>
      <c r="AD16" s="29"/>
    </row>
    <row r="17" spans="1:30" ht="35.25" customHeight="1" hidden="1">
      <c r="A17" s="16"/>
      <c r="B17" s="75"/>
      <c r="C17" s="172"/>
      <c r="D17" s="10"/>
      <c r="E17" s="335"/>
      <c r="F17" s="75"/>
      <c r="G17" s="19"/>
      <c r="H17" s="20"/>
      <c r="I17" s="20"/>
      <c r="J17" s="20"/>
      <c r="K17" s="20"/>
      <c r="L17" s="20"/>
      <c r="M17" s="20"/>
      <c r="N17" s="20"/>
      <c r="O17" s="20"/>
      <c r="P17" s="21"/>
      <c r="Q17" s="20"/>
      <c r="R17" s="22"/>
      <c r="S17" s="25"/>
      <c r="T17" s="23"/>
      <c r="U17" s="101"/>
      <c r="V17" s="20"/>
      <c r="W17" s="20"/>
      <c r="X17" s="20"/>
      <c r="Y17" s="25"/>
      <c r="Z17" s="25"/>
      <c r="AA17" s="26"/>
      <c r="AB17" s="27"/>
      <c r="AD17" s="29"/>
    </row>
    <row r="18" spans="1:30" ht="35.25" customHeight="1" hidden="1">
      <c r="A18" s="16"/>
      <c r="B18" s="75"/>
      <c r="C18" s="172"/>
      <c r="D18" s="10"/>
      <c r="E18" s="324"/>
      <c r="F18" s="50"/>
      <c r="G18" s="19"/>
      <c r="H18" s="20"/>
      <c r="I18" s="20"/>
      <c r="J18" s="20"/>
      <c r="K18" s="20"/>
      <c r="L18" s="20"/>
      <c r="M18" s="20"/>
      <c r="N18" s="20"/>
      <c r="O18" s="20"/>
      <c r="P18" s="21"/>
      <c r="Q18" s="20"/>
      <c r="R18" s="22"/>
      <c r="S18" s="25"/>
      <c r="T18" s="23"/>
      <c r="U18" s="24"/>
      <c r="V18" s="20"/>
      <c r="W18" s="20"/>
      <c r="X18" s="20"/>
      <c r="Y18" s="25"/>
      <c r="Z18" s="25"/>
      <c r="AA18" s="26"/>
      <c r="AB18" s="27"/>
      <c r="AD18" s="29"/>
    </row>
    <row r="19" spans="1:30" ht="35.25" customHeight="1" hidden="1">
      <c r="A19" s="16"/>
      <c r="B19" s="75"/>
      <c r="C19" s="172"/>
      <c r="D19" s="75"/>
      <c r="E19" s="335"/>
      <c r="F19" s="75"/>
      <c r="G19" s="19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2"/>
      <c r="S19" s="25"/>
      <c r="T19" s="23"/>
      <c r="U19" s="100"/>
      <c r="V19" s="20"/>
      <c r="W19" s="20"/>
      <c r="X19" s="20"/>
      <c r="Y19" s="25"/>
      <c r="Z19" s="25"/>
      <c r="AA19" s="26"/>
      <c r="AB19" s="27"/>
      <c r="AD19" s="29"/>
    </row>
    <row r="20" spans="1:30" ht="35.25" customHeight="1" hidden="1">
      <c r="A20" s="16"/>
      <c r="B20" s="75"/>
      <c r="C20" s="172"/>
      <c r="D20" s="10"/>
      <c r="E20" s="324"/>
      <c r="F20" s="50"/>
      <c r="G20" s="19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2"/>
      <c r="S20" s="25"/>
      <c r="T20" s="23"/>
      <c r="U20" s="100"/>
      <c r="V20" s="20"/>
      <c r="W20" s="20"/>
      <c r="X20" s="20"/>
      <c r="Y20" s="25"/>
      <c r="Z20" s="25"/>
      <c r="AA20" s="26"/>
      <c r="AB20" s="59"/>
      <c r="AD20" s="29"/>
    </row>
    <row r="21" spans="1:30" ht="35.25" customHeight="1" hidden="1">
      <c r="A21" s="16">
        <v>16</v>
      </c>
      <c r="B21" s="17"/>
      <c r="C21" s="18"/>
      <c r="D21" s="10"/>
      <c r="E21" s="10"/>
      <c r="F21" s="17"/>
      <c r="G21" s="19"/>
      <c r="H21" s="20"/>
      <c r="I21" s="20"/>
      <c r="J21" s="20"/>
      <c r="K21" s="20"/>
      <c r="L21" s="20"/>
      <c r="M21" s="48"/>
      <c r="N21" s="20"/>
      <c r="O21" s="20"/>
      <c r="P21" s="21"/>
      <c r="Q21" s="20">
        <f>SUM(H21:P21)</f>
        <v>0</v>
      </c>
      <c r="R21" s="22"/>
      <c r="S21" s="25"/>
      <c r="T21" s="23"/>
      <c r="U21" s="24"/>
      <c r="V21" s="20"/>
      <c r="W21" s="20"/>
      <c r="X21" s="20">
        <f>SUM(V21:W21)</f>
        <v>0</v>
      </c>
      <c r="Y21" s="25"/>
      <c r="Z21" s="25"/>
      <c r="AA21" s="26"/>
      <c r="AB21" s="27"/>
      <c r="AC21" s="175" t="e">
        <f>T21/(R21*0.3025)</f>
        <v>#DIV/0!</v>
      </c>
      <c r="AD21" s="28"/>
    </row>
    <row r="22" spans="1:30" ht="35.25" customHeight="1" hidden="1">
      <c r="A22" s="16">
        <v>17</v>
      </c>
      <c r="B22" s="17"/>
      <c r="C22" s="18"/>
      <c r="D22" s="10"/>
      <c r="E22" s="10"/>
      <c r="F22" s="17"/>
      <c r="G22" s="19"/>
      <c r="H22" s="20"/>
      <c r="I22" s="20"/>
      <c r="J22" s="20"/>
      <c r="K22" s="20"/>
      <c r="L22" s="20"/>
      <c r="M22" s="20"/>
      <c r="N22" s="20"/>
      <c r="O22" s="20"/>
      <c r="P22" s="21"/>
      <c r="Q22" s="20">
        <f>SUM(H22:P22)</f>
        <v>0</v>
      </c>
      <c r="R22" s="22"/>
      <c r="S22" s="25"/>
      <c r="T22" s="23"/>
      <c r="U22" s="24"/>
      <c r="V22" s="20"/>
      <c r="W22" s="20"/>
      <c r="X22" s="20">
        <f>SUM(V22:W22)</f>
        <v>0</v>
      </c>
      <c r="Y22" s="25"/>
      <c r="Z22" s="25"/>
      <c r="AA22" s="26"/>
      <c r="AB22" s="27"/>
      <c r="AC22" s="175" t="e">
        <f>AA22/X22</f>
        <v>#DIV/0!</v>
      </c>
      <c r="AD22" s="28"/>
    </row>
    <row r="23" spans="1:30" ht="35.25" customHeight="1" hidden="1">
      <c r="A23" s="16">
        <v>18</v>
      </c>
      <c r="B23" s="17"/>
      <c r="C23" s="18"/>
      <c r="D23" s="10"/>
      <c r="E23" s="10"/>
      <c r="F23" s="17"/>
      <c r="G23" s="19"/>
      <c r="H23" s="20"/>
      <c r="I23" s="20"/>
      <c r="J23" s="20"/>
      <c r="K23" s="20"/>
      <c r="L23" s="20"/>
      <c r="M23" s="20"/>
      <c r="N23" s="20"/>
      <c r="O23" s="20"/>
      <c r="P23" s="21"/>
      <c r="Q23" s="20">
        <f>SUM(H23:P23)</f>
        <v>0</v>
      </c>
      <c r="R23" s="22"/>
      <c r="S23" s="25"/>
      <c r="T23" s="23"/>
      <c r="U23" s="24"/>
      <c r="V23" s="20"/>
      <c r="W23" s="20"/>
      <c r="X23" s="20">
        <f>SUM(V23:W23)</f>
        <v>0</v>
      </c>
      <c r="Y23" s="25"/>
      <c r="Z23" s="25"/>
      <c r="AA23" s="26"/>
      <c r="AB23" s="27"/>
      <c r="AC23" s="175" t="e">
        <f>AA23/X23</f>
        <v>#DIV/0!</v>
      </c>
      <c r="AD23" s="28"/>
    </row>
    <row r="24" spans="1:30" ht="35.25" customHeight="1" hidden="1">
      <c r="A24" s="16">
        <v>19</v>
      </c>
      <c r="B24" s="17"/>
      <c r="C24" s="18"/>
      <c r="D24" s="10"/>
      <c r="E24" s="10"/>
      <c r="F24" s="17"/>
      <c r="G24" s="19"/>
      <c r="H24" s="20"/>
      <c r="I24" s="20"/>
      <c r="J24" s="20"/>
      <c r="K24" s="20"/>
      <c r="L24" s="20"/>
      <c r="M24" s="20"/>
      <c r="N24" s="20"/>
      <c r="O24" s="20"/>
      <c r="P24" s="21"/>
      <c r="Q24" s="20">
        <f>SUM(H24:P24)</f>
        <v>0</v>
      </c>
      <c r="R24" s="22"/>
      <c r="S24" s="25"/>
      <c r="T24" s="23"/>
      <c r="U24" s="24"/>
      <c r="V24" s="20"/>
      <c r="W24" s="20"/>
      <c r="X24" s="20">
        <f>SUM(V24:W24)</f>
        <v>0</v>
      </c>
      <c r="Y24" s="25"/>
      <c r="Z24" s="25"/>
      <c r="AA24" s="26"/>
      <c r="AB24" s="27"/>
      <c r="AC24" s="175" t="e">
        <f>AA24/X24</f>
        <v>#DIV/0!</v>
      </c>
      <c r="AD24" s="28"/>
    </row>
    <row r="25" spans="1:30" ht="35.25" customHeight="1" hidden="1">
      <c r="A25" s="16">
        <v>20</v>
      </c>
      <c r="B25" s="17"/>
      <c r="C25" s="18"/>
      <c r="D25" s="10"/>
      <c r="E25" s="10"/>
      <c r="F25" s="17"/>
      <c r="G25" s="19"/>
      <c r="H25" s="20"/>
      <c r="I25" s="20"/>
      <c r="J25" s="20"/>
      <c r="K25" s="20"/>
      <c r="L25" s="20"/>
      <c r="M25" s="20"/>
      <c r="N25" s="20"/>
      <c r="O25" s="20"/>
      <c r="P25" s="21"/>
      <c r="Q25" s="20">
        <f>SUM(H25:P25)</f>
        <v>0</v>
      </c>
      <c r="R25" s="22"/>
      <c r="S25" s="25"/>
      <c r="T25" s="23"/>
      <c r="U25" s="24"/>
      <c r="V25" s="20"/>
      <c r="W25" s="20"/>
      <c r="X25" s="20">
        <f>SUM(V25:W25)</f>
        <v>0</v>
      </c>
      <c r="Y25" s="25"/>
      <c r="Z25" s="25"/>
      <c r="AA25" s="26"/>
      <c r="AB25" s="27"/>
      <c r="AC25" s="175" t="e">
        <f>AA25/X25</f>
        <v>#DIV/0!</v>
      </c>
      <c r="AD25" s="28"/>
    </row>
    <row r="26" spans="1:28" ht="39.75" customHeight="1" thickBot="1">
      <c r="A26" s="524" t="s">
        <v>40</v>
      </c>
      <c r="B26" s="525"/>
      <c r="C26" s="525"/>
      <c r="D26" s="525"/>
      <c r="E26" s="525"/>
      <c r="F26" s="526"/>
      <c r="G26" s="252"/>
      <c r="H26" s="252">
        <f aca="true" t="shared" si="0" ref="H26:T26">SUM(H6:H25)</f>
        <v>8</v>
      </c>
      <c r="I26" s="252">
        <f t="shared" si="0"/>
        <v>0</v>
      </c>
      <c r="J26" s="252">
        <f t="shared" si="0"/>
        <v>48</v>
      </c>
      <c r="K26" s="252">
        <f t="shared" si="0"/>
        <v>157</v>
      </c>
      <c r="L26" s="336">
        <f t="shared" si="0"/>
        <v>132</v>
      </c>
      <c r="M26" s="252">
        <f t="shared" si="0"/>
        <v>0</v>
      </c>
      <c r="N26" s="252">
        <f t="shared" si="0"/>
        <v>0</v>
      </c>
      <c r="O26" s="252">
        <f t="shared" si="0"/>
        <v>0</v>
      </c>
      <c r="P26" s="252">
        <f t="shared" si="0"/>
        <v>0</v>
      </c>
      <c r="Q26" s="252">
        <f t="shared" si="0"/>
        <v>345</v>
      </c>
      <c r="R26" s="253">
        <f t="shared" si="0"/>
        <v>37961.29</v>
      </c>
      <c r="S26" s="253">
        <f t="shared" si="0"/>
        <v>40211.8</v>
      </c>
      <c r="T26" s="254">
        <f t="shared" si="0"/>
        <v>383834</v>
      </c>
      <c r="U26" s="255"/>
      <c r="V26" s="256">
        <f aca="true" t="shared" si="1" ref="V26:AA26">SUM(V6:V25)</f>
        <v>1</v>
      </c>
      <c r="W26" s="256">
        <f t="shared" si="1"/>
        <v>47</v>
      </c>
      <c r="X26" s="256">
        <f t="shared" si="1"/>
        <v>48</v>
      </c>
      <c r="Y26" s="253">
        <f t="shared" si="1"/>
        <v>4870.38</v>
      </c>
      <c r="Z26" s="253">
        <f t="shared" si="1"/>
        <v>8618.330000000002</v>
      </c>
      <c r="AA26" s="257">
        <f t="shared" si="1"/>
        <v>83880</v>
      </c>
      <c r="AB26" s="258"/>
    </row>
    <row r="27" spans="1:28" ht="39.75" customHeight="1" thickBot="1">
      <c r="A27" s="231" t="s">
        <v>223</v>
      </c>
      <c r="B27" s="342" t="s">
        <v>604</v>
      </c>
      <c r="C27" s="233" t="s">
        <v>163</v>
      </c>
      <c r="D27" s="342" t="s">
        <v>605</v>
      </c>
      <c r="E27" s="337" t="s">
        <v>606</v>
      </c>
      <c r="F27" s="232" t="s">
        <v>253</v>
      </c>
      <c r="G27" s="234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6"/>
      <c r="S27" s="213"/>
      <c r="T27" s="237"/>
      <c r="U27" s="238">
        <v>4</v>
      </c>
      <c r="V27" s="235">
        <v>0</v>
      </c>
      <c r="W27" s="235">
        <v>2</v>
      </c>
      <c r="X27" s="235">
        <v>2</v>
      </c>
      <c r="Y27" s="213">
        <v>405.04</v>
      </c>
      <c r="Z27" s="213">
        <v>995.94</v>
      </c>
      <c r="AA27" s="214">
        <v>0</v>
      </c>
      <c r="AB27" s="239" t="s">
        <v>607</v>
      </c>
    </row>
    <row r="28" spans="2:29" ht="23.25" customHeight="1" hidden="1" thickBot="1">
      <c r="B28" s="9">
        <f>COUNTIF(B6:B25,"*")</f>
        <v>11</v>
      </c>
      <c r="G28" s="372">
        <f>COUNTIF(G6:G25,"*")</f>
        <v>6</v>
      </c>
      <c r="H28" s="84">
        <f>H26</f>
        <v>8</v>
      </c>
      <c r="I28" s="84">
        <f aca="true" t="shared" si="2" ref="I28:T28">I26</f>
        <v>0</v>
      </c>
      <c r="J28" s="84">
        <f t="shared" si="2"/>
        <v>48</v>
      </c>
      <c r="K28" s="84">
        <f t="shared" si="2"/>
        <v>157</v>
      </c>
      <c r="L28" s="84">
        <f t="shared" si="2"/>
        <v>132</v>
      </c>
      <c r="M28" s="84">
        <f t="shared" si="2"/>
        <v>0</v>
      </c>
      <c r="N28" s="84">
        <f t="shared" si="2"/>
        <v>0</v>
      </c>
      <c r="O28" s="84">
        <f t="shared" si="2"/>
        <v>0</v>
      </c>
      <c r="P28" s="84">
        <f t="shared" si="2"/>
        <v>0</v>
      </c>
      <c r="Q28" s="84">
        <f t="shared" si="2"/>
        <v>345</v>
      </c>
      <c r="R28" s="84">
        <f t="shared" si="2"/>
        <v>37961.29</v>
      </c>
      <c r="S28" s="84">
        <f t="shared" si="2"/>
        <v>40211.8</v>
      </c>
      <c r="T28" s="84">
        <f t="shared" si="2"/>
        <v>383834</v>
      </c>
      <c r="U28" s="92">
        <f>COUNTIF(U6:U25,"&gt;0")+COUNTIF(U6:U25,"*")</f>
        <v>5</v>
      </c>
      <c r="V28" s="179">
        <f aca="true" t="shared" si="3" ref="V28:AA28">V26</f>
        <v>1</v>
      </c>
      <c r="W28" s="179">
        <f t="shared" si="3"/>
        <v>47</v>
      </c>
      <c r="X28" s="179">
        <f t="shared" si="3"/>
        <v>48</v>
      </c>
      <c r="Y28" s="179">
        <f t="shared" si="3"/>
        <v>4870.38</v>
      </c>
      <c r="Z28" s="179">
        <f t="shared" si="3"/>
        <v>8618.330000000002</v>
      </c>
      <c r="AA28" s="179">
        <f t="shared" si="3"/>
        <v>83880</v>
      </c>
      <c r="AB28" s="15"/>
      <c r="AC28" s="384"/>
    </row>
    <row r="29" spans="1:29" s="165" customFormat="1" ht="35.25" customHeight="1" thickTop="1">
      <c r="A29" s="530" t="str">
        <f>'1月 '!A40:B40</f>
        <v>去(111)年</v>
      </c>
      <c r="B29" s="531"/>
      <c r="C29" s="532" t="s">
        <v>80</v>
      </c>
      <c r="D29" s="532"/>
      <c r="E29" s="532"/>
      <c r="F29" s="533"/>
      <c r="G29" s="180"/>
      <c r="H29" s="180">
        <v>31</v>
      </c>
      <c r="I29" s="180">
        <v>0</v>
      </c>
      <c r="J29" s="180">
        <v>41</v>
      </c>
      <c r="K29" s="180">
        <v>301</v>
      </c>
      <c r="L29" s="180">
        <v>888</v>
      </c>
      <c r="M29" s="180">
        <v>232</v>
      </c>
      <c r="N29" s="180">
        <v>0</v>
      </c>
      <c r="O29" s="180">
        <v>0</v>
      </c>
      <c r="P29" s="180">
        <v>0</v>
      </c>
      <c r="Q29" s="184">
        <v>1493</v>
      </c>
      <c r="R29" s="181">
        <v>172789.48000000004</v>
      </c>
      <c r="S29" s="181">
        <v>179961.28000000006</v>
      </c>
      <c r="T29" s="182">
        <v>1476375</v>
      </c>
      <c r="U29" s="183"/>
      <c r="V29" s="180">
        <v>0</v>
      </c>
      <c r="W29" s="180">
        <v>77</v>
      </c>
      <c r="X29" s="180">
        <v>77</v>
      </c>
      <c r="Y29" s="181">
        <v>8284.039999999999</v>
      </c>
      <c r="Z29" s="181">
        <v>19313.170000000002</v>
      </c>
      <c r="AA29" s="184">
        <v>218376</v>
      </c>
      <c r="AB29" s="185"/>
      <c r="AC29" s="433"/>
    </row>
    <row r="30" spans="1:29" s="37" customFormat="1" ht="35.25" customHeight="1" thickBot="1">
      <c r="A30" s="499" t="str">
        <f>'1月 '!A41:F41</f>
        <v>111與112年同月推案增減率</v>
      </c>
      <c r="B30" s="500"/>
      <c r="C30" s="500"/>
      <c r="D30" s="500"/>
      <c r="E30" s="500"/>
      <c r="F30" s="500"/>
      <c r="G30" s="38"/>
      <c r="H30" s="38"/>
      <c r="I30" s="38"/>
      <c r="J30" s="38"/>
      <c r="K30" s="38"/>
      <c r="L30" s="38"/>
      <c r="M30" s="38"/>
      <c r="N30" s="38"/>
      <c r="O30" s="39"/>
      <c r="P30" s="483">
        <f>(Q26-Q29)/Q29</f>
        <v>-0.768921634293369</v>
      </c>
      <c r="Q30" s="501"/>
      <c r="R30" s="40"/>
      <c r="S30" s="40"/>
      <c r="T30" s="41">
        <f>(T26-T29)/T29</f>
        <v>-0.740015917365168</v>
      </c>
      <c r="U30" s="42"/>
      <c r="V30" s="483">
        <f>(X26-X29)/X29</f>
        <v>-0.37662337662337664</v>
      </c>
      <c r="W30" s="484"/>
      <c r="X30" s="485"/>
      <c r="Y30" s="40"/>
      <c r="Z30" s="40"/>
      <c r="AA30" s="43">
        <f>(AA26-AA29)/AA29</f>
        <v>-0.6158918562479393</v>
      </c>
      <c r="AB30" s="44"/>
      <c r="AC30" s="385"/>
    </row>
    <row r="31" spans="1:17" ht="15.75">
      <c r="A31" s="405" t="s">
        <v>608</v>
      </c>
      <c r="B31" s="405"/>
      <c r="C31" s="406"/>
      <c r="D31" s="405"/>
      <c r="E31" s="405"/>
      <c r="F31" s="405"/>
      <c r="G31" s="405"/>
      <c r="H31" s="405" t="s">
        <v>609</v>
      </c>
      <c r="I31" s="405"/>
      <c r="J31" s="405"/>
      <c r="K31" s="405"/>
      <c r="L31" s="405"/>
      <c r="M31" s="405"/>
      <c r="N31" s="405"/>
      <c r="O31" s="405"/>
      <c r="P31" s="405"/>
      <c r="Q31" s="405" t="s">
        <v>610</v>
      </c>
    </row>
    <row r="32" spans="1:6" ht="15.75">
      <c r="A32" s="347"/>
      <c r="B32" s="30"/>
      <c r="D32" s="30"/>
      <c r="E32" s="30"/>
      <c r="F32" s="30"/>
    </row>
    <row r="33" ht="15.75">
      <c r="B33" s="46"/>
    </row>
  </sheetData>
  <sheetProtection/>
  <mergeCells count="34">
    <mergeCell ref="Y3:Y5"/>
    <mergeCell ref="Z3:Z5"/>
    <mergeCell ref="A26:F26"/>
    <mergeCell ref="A29:B29"/>
    <mergeCell ref="C29:F29"/>
    <mergeCell ref="A30:F30"/>
    <mergeCell ref="P30:Q30"/>
    <mergeCell ref="F3:F5"/>
    <mergeCell ref="G3:G5"/>
    <mergeCell ref="V30:X30"/>
    <mergeCell ref="U3:U5"/>
    <mergeCell ref="V3:X3"/>
    <mergeCell ref="S3:S5"/>
    <mergeCell ref="H4:H5"/>
    <mergeCell ref="I4:I5"/>
    <mergeCell ref="J4:P4"/>
    <mergeCell ref="Q4:Q5"/>
    <mergeCell ref="U2:AA2"/>
    <mergeCell ref="AB2:AB5"/>
    <mergeCell ref="A3:A5"/>
    <mergeCell ref="B3:B5"/>
    <mergeCell ref="C3:C5"/>
    <mergeCell ref="D3:D5"/>
    <mergeCell ref="AA3:AA5"/>
    <mergeCell ref="V4:V5"/>
    <mergeCell ref="W4:W5"/>
    <mergeCell ref="X4:X5"/>
    <mergeCell ref="A1:Q1"/>
    <mergeCell ref="A2:F2"/>
    <mergeCell ref="G2:T2"/>
    <mergeCell ref="T3:T5"/>
    <mergeCell ref="E3:E5"/>
    <mergeCell ref="H3:Q3"/>
    <mergeCell ref="R3:R5"/>
  </mergeCells>
  <printOptions horizontalCentered="1"/>
  <pageMargins left="0" right="0" top="0.5905511811023623" bottom="0.7874015748031497" header="0.31496062992125984" footer="0.1968503937007874"/>
  <pageSetup horizontalDpi="600" verticalDpi="600" orientation="landscape" paperSize="9" scale="75" r:id="rId1"/>
  <headerFooter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2022-08-08T03:22:58Z</cp:lastPrinted>
  <dcterms:created xsi:type="dcterms:W3CDTF">2002-09-09T16:30:13Z</dcterms:created>
  <dcterms:modified xsi:type="dcterms:W3CDTF">2024-01-02T09:27:34Z</dcterms:modified>
  <cp:category/>
  <cp:version/>
  <cp:contentType/>
  <cp:contentStatus/>
</cp:coreProperties>
</file>